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28800" windowHeight="11870"/>
  </bookViews>
  <sheets>
    <sheet name="School Data" sheetId="1" r:id="rId1"/>
    <sheet name="High Level Data" sheetId="2" r:id="rId2"/>
    <sheet name="Network Breakdown" sheetId="3" r:id="rId3"/>
  </sheets>
  <definedNames>
    <definedName name="_xlnm._FilterDatabase" localSheetId="2" hidden="1">'Network Breakdown'!$A$1:$D$18</definedName>
    <definedName name="_xlnm._FilterDatabase" localSheetId="0" hidden="1">'School Data'!$A$1:$AD$138</definedName>
  </definedNames>
  <calcPr calcId="162913"/>
</workbook>
</file>

<file path=xl/calcChain.xml><?xml version="1.0" encoding="utf-8"?>
<calcChain xmlns="http://schemas.openxmlformats.org/spreadsheetml/2006/main">
  <c r="B17" i="3" l="1"/>
  <c r="B16" i="3"/>
  <c r="R18" i="2" s="1"/>
  <c r="B15" i="3"/>
  <c r="B14" i="3"/>
  <c r="R16" i="2" s="1"/>
  <c r="B13" i="3"/>
  <c r="B12" i="3"/>
  <c r="R14" i="2" s="1"/>
  <c r="B11" i="3"/>
  <c r="R13" i="2" s="1"/>
  <c r="B10" i="3"/>
  <c r="R12" i="2" s="1"/>
  <c r="B9" i="3"/>
  <c r="B8" i="3"/>
  <c r="R10" i="2" s="1"/>
  <c r="B7" i="3"/>
  <c r="R9" i="2" s="1"/>
  <c r="B6" i="3"/>
  <c r="R8" i="2" s="1"/>
  <c r="B5" i="3"/>
  <c r="B4" i="3"/>
  <c r="R6" i="2" s="1"/>
  <c r="B3" i="3"/>
  <c r="R5" i="2" s="1"/>
  <c r="B2" i="3"/>
  <c r="R4" i="2" s="1"/>
  <c r="G22" i="2"/>
  <c r="D21" i="2"/>
  <c r="R19" i="2"/>
  <c r="R17" i="2"/>
  <c r="R15" i="2"/>
  <c r="R11" i="2"/>
  <c r="O11" i="2"/>
  <c r="R7" i="2"/>
  <c r="M4" i="2"/>
  <c r="M5" i="2" s="1"/>
  <c r="M6" i="2" s="1"/>
  <c r="M7" i="2" s="1"/>
  <c r="M8" i="2" s="1"/>
  <c r="M9" i="2" s="1"/>
  <c r="M10" i="2" s="1"/>
  <c r="M12" i="2" s="1"/>
  <c r="M13" i="2" s="1"/>
  <c r="M14" i="2" s="1"/>
  <c r="M15" i="2" s="1"/>
  <c r="M16" i="2" s="1"/>
  <c r="M17" i="2" s="1"/>
  <c r="Z138" i="1"/>
  <c r="G17" i="2" s="1"/>
  <c r="Y138" i="1"/>
  <c r="G16" i="2" s="1"/>
  <c r="X138" i="1"/>
  <c r="G15" i="2" s="1"/>
  <c r="W138" i="1"/>
  <c r="G14" i="2" s="1"/>
  <c r="V138" i="1"/>
  <c r="G13" i="2" s="1"/>
  <c r="U138" i="1"/>
  <c r="F12" i="2" s="1"/>
  <c r="G12" i="2" s="1"/>
  <c r="T138" i="1"/>
  <c r="F10" i="2" s="1"/>
  <c r="G10" i="2" s="1"/>
  <c r="S138" i="1"/>
  <c r="F9" i="2" s="1"/>
  <c r="G9" i="2" s="1"/>
  <c r="R138" i="1"/>
  <c r="F8" i="2" s="1"/>
  <c r="G8" i="2" s="1"/>
  <c r="Q138" i="1"/>
  <c r="F7" i="2" s="1"/>
  <c r="G7" i="2" s="1"/>
  <c r="P138" i="1"/>
  <c r="F6" i="2" s="1"/>
  <c r="G6" i="2" s="1"/>
  <c r="O138" i="1"/>
  <c r="F5" i="2" s="1"/>
  <c r="G5" i="2" s="1"/>
  <c r="N138" i="1"/>
  <c r="F4" i="2" s="1"/>
  <c r="N4" i="2" s="1"/>
  <c r="M138" i="1"/>
  <c r="L138" i="1"/>
  <c r="K138" i="1"/>
  <c r="J138" i="1"/>
  <c r="I138" i="1"/>
  <c r="H138" i="1"/>
  <c r="AA105" i="1"/>
  <c r="AA77" i="1"/>
  <c r="AA32" i="1"/>
  <c r="AA31" i="1"/>
  <c r="AA133" i="1"/>
  <c r="AA28" i="1"/>
  <c r="AA136" i="1"/>
  <c r="AA37" i="1"/>
  <c r="AA17" i="1"/>
  <c r="AA14" i="1"/>
  <c r="AA125" i="1"/>
  <c r="AA48" i="1"/>
  <c r="AA80" i="1"/>
  <c r="AA103" i="1"/>
  <c r="AA50" i="1"/>
  <c r="AA25" i="1"/>
  <c r="AA134" i="1"/>
  <c r="AA93" i="1"/>
  <c r="AA102" i="1"/>
  <c r="AA110" i="1"/>
  <c r="AA41" i="1"/>
  <c r="AA38" i="1"/>
  <c r="AA53" i="1"/>
  <c r="AA66" i="1"/>
  <c r="AA33" i="1"/>
  <c r="AA91" i="1"/>
  <c r="AA22" i="1"/>
  <c r="AA98" i="1"/>
  <c r="AA84" i="1"/>
  <c r="AA10" i="1"/>
  <c r="AA128" i="1"/>
  <c r="AA120" i="1"/>
  <c r="AA101" i="1"/>
  <c r="AA71" i="1"/>
  <c r="AA57" i="1"/>
  <c r="AA45" i="1"/>
  <c r="AA82" i="1"/>
  <c r="AA79" i="1"/>
  <c r="AA43" i="1"/>
  <c r="AA35" i="1"/>
  <c r="AA99" i="1"/>
  <c r="AA11" i="1"/>
  <c r="AA118" i="1"/>
  <c r="AA95" i="1"/>
  <c r="AA90" i="1"/>
  <c r="AA67" i="1"/>
  <c r="AA65" i="1"/>
  <c r="AA135" i="1"/>
  <c r="AA86" i="1"/>
  <c r="AA42" i="1"/>
  <c r="AA87" i="1"/>
  <c r="AA78" i="1"/>
  <c r="AA5" i="1"/>
  <c r="AA68" i="1"/>
  <c r="AA116" i="1"/>
  <c r="AA70" i="1"/>
  <c r="AA88" i="1"/>
  <c r="AA121" i="1"/>
  <c r="AA15" i="1"/>
  <c r="AA114" i="1"/>
  <c r="AA75" i="1"/>
  <c r="AA73" i="1"/>
  <c r="AA85" i="1"/>
  <c r="AA137" i="1"/>
  <c r="AA13" i="1"/>
  <c r="AA132" i="1"/>
  <c r="AA129" i="1"/>
  <c r="AA61" i="1"/>
  <c r="AA127" i="1"/>
  <c r="AA126" i="1"/>
  <c r="AA123" i="1"/>
  <c r="AA122" i="1"/>
  <c r="AA119" i="1"/>
  <c r="AA117" i="1"/>
  <c r="AA18" i="1"/>
  <c r="AA113" i="1"/>
  <c r="AA107" i="1"/>
  <c r="AA106" i="1"/>
  <c r="AA100" i="1"/>
  <c r="AA97" i="1"/>
  <c r="AA39" i="1"/>
  <c r="AA62" i="1"/>
  <c r="AA94" i="1"/>
  <c r="AA89" i="1"/>
  <c r="AA81" i="1"/>
  <c r="AA64" i="1"/>
  <c r="AA74" i="1"/>
  <c r="AA69" i="1"/>
  <c r="AA63" i="1"/>
  <c r="AA59" i="1"/>
  <c r="AA58" i="1"/>
  <c r="AA56" i="1"/>
  <c r="AA55" i="1"/>
  <c r="AA51" i="1"/>
  <c r="AA60" i="1"/>
  <c r="AA47" i="1"/>
  <c r="AA46" i="1"/>
  <c r="AA44" i="1"/>
  <c r="AA40" i="1"/>
  <c r="AA34" i="1"/>
  <c r="AA26" i="1"/>
  <c r="AA24" i="1"/>
  <c r="AA23" i="1"/>
  <c r="AA21" i="1"/>
  <c r="AA20" i="1"/>
  <c r="AA16" i="1"/>
  <c r="AA12" i="1"/>
  <c r="AA9" i="1"/>
  <c r="AA8" i="1"/>
  <c r="AA7" i="1"/>
  <c r="AA83" i="1"/>
  <c r="AA4" i="1"/>
  <c r="AA3" i="1"/>
  <c r="AA131" i="1"/>
  <c r="AA115" i="1"/>
  <c r="AA2" i="1"/>
  <c r="AA52" i="1"/>
  <c r="AA54" i="1"/>
  <c r="AA6" i="1"/>
  <c r="AA109" i="1"/>
  <c r="AA130" i="1"/>
  <c r="AA19" i="1"/>
  <c r="AA96" i="1"/>
  <c r="AA76" i="1"/>
  <c r="AA112" i="1"/>
  <c r="AA49" i="1"/>
  <c r="AA36" i="1"/>
  <c r="AA27" i="1"/>
  <c r="AA30" i="1"/>
  <c r="AA111" i="1"/>
  <c r="AA72" i="1"/>
  <c r="AA92" i="1"/>
  <c r="AA29" i="1"/>
  <c r="AA108" i="1"/>
  <c r="C8" i="3" s="1"/>
  <c r="AA104" i="1"/>
  <c r="C2" i="3" l="1"/>
  <c r="D2" i="3" s="1"/>
  <c r="C13" i="3"/>
  <c r="S15" i="2" s="1"/>
  <c r="T15" i="2" s="1"/>
  <c r="O4" i="2"/>
  <c r="N5" i="2"/>
  <c r="C9" i="3"/>
  <c r="AA138" i="1"/>
  <c r="C3" i="3"/>
  <c r="C6" i="3"/>
  <c r="C7" i="3"/>
  <c r="C17" i="3"/>
  <c r="B18" i="3"/>
  <c r="C16" i="3"/>
  <c r="F21" i="2"/>
  <c r="G21" i="2" s="1"/>
  <c r="G4" i="2"/>
  <c r="R20" i="2"/>
  <c r="C5" i="3"/>
  <c r="C14" i="3"/>
  <c r="C15" i="3"/>
  <c r="S10" i="2"/>
  <c r="T10" i="2" s="1"/>
  <c r="D8" i="3"/>
  <c r="C12" i="3"/>
  <c r="S4" i="2"/>
  <c r="C4" i="3"/>
  <c r="C11" i="3"/>
  <c r="C10" i="3"/>
  <c r="D13" i="3" l="1"/>
  <c r="D15" i="3"/>
  <c r="S17" i="2"/>
  <c r="T17" i="2" s="1"/>
  <c r="S6" i="2"/>
  <c r="T6" i="2" s="1"/>
  <c r="D4" i="3"/>
  <c r="S8" i="2"/>
  <c r="T8" i="2" s="1"/>
  <c r="D6" i="3"/>
  <c r="O5" i="2"/>
  <c r="N6" i="2"/>
  <c r="S12" i="2"/>
  <c r="T12" i="2" s="1"/>
  <c r="D10" i="3"/>
  <c r="T4" i="2"/>
  <c r="S16" i="2"/>
  <c r="T16" i="2" s="1"/>
  <c r="D14" i="3"/>
  <c r="D3" i="3"/>
  <c r="S5" i="2"/>
  <c r="T5" i="2" s="1"/>
  <c r="S14" i="2"/>
  <c r="T14" i="2" s="1"/>
  <c r="D12" i="3"/>
  <c r="D11" i="3"/>
  <c r="S13" i="2"/>
  <c r="T13" i="2" s="1"/>
  <c r="C18" i="3"/>
  <c r="D18" i="3" s="1"/>
  <c r="S7" i="2"/>
  <c r="T7" i="2" s="1"/>
  <c r="D5" i="3"/>
  <c r="D17" i="3"/>
  <c r="S19" i="2"/>
  <c r="T19" i="2" s="1"/>
  <c r="D16" i="3"/>
  <c r="S18" i="2"/>
  <c r="T18" i="2" s="1"/>
  <c r="D7" i="3"/>
  <c r="S9" i="2"/>
  <c r="T9" i="2" s="1"/>
  <c r="S11" i="2"/>
  <c r="T11" i="2" s="1"/>
  <c r="D9" i="3"/>
  <c r="S20" i="2" l="1"/>
  <c r="T20" i="2" s="1"/>
  <c r="O6" i="2"/>
  <c r="N7" i="2"/>
  <c r="O7" i="2" l="1"/>
  <c r="N8" i="2"/>
  <c r="O8" i="2" l="1"/>
  <c r="N9" i="2"/>
  <c r="O9" i="2" l="1"/>
  <c r="N10" i="2"/>
  <c r="O10" i="2" l="1"/>
  <c r="N12" i="2"/>
  <c r="O12" i="2" l="1"/>
  <c r="O13" i="2" l="1"/>
  <c r="O14" i="2" l="1"/>
  <c r="O15" i="2" l="1"/>
  <c r="O16" i="2" l="1"/>
  <c r="O17" i="2"/>
</calcChain>
</file>

<file path=xl/comments1.xml><?xml version="1.0" encoding="utf-8"?>
<comments xmlns="http://schemas.openxmlformats.org/spreadsheetml/2006/main">
  <authors>
    <author/>
  </authors>
  <commentList>
    <comment ref="C112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<sst xmlns="http://schemas.openxmlformats.org/spreadsheetml/2006/main" count="890" uniqueCount="246">
  <si>
    <t>Network goal SY 18-19</t>
  </si>
  <si>
    <t>School #</t>
  </si>
  <si>
    <t>Region</t>
  </si>
  <si>
    <t>Running Totals for SY 18-19</t>
  </si>
  <si>
    <t>% Progress Towards Goal</t>
  </si>
  <si>
    <t xml:space="preserve">School </t>
  </si>
  <si>
    <t>Title I</t>
  </si>
  <si>
    <t>Tiered Supports</t>
  </si>
  <si>
    <t>Network</t>
  </si>
  <si>
    <t>SY 17-18 SPF</t>
  </si>
  <si>
    <t>ES 1</t>
  </si>
  <si>
    <t>SY 14-15 DATA</t>
  </si>
  <si>
    <t>SY 15-16 TARGETS</t>
  </si>
  <si>
    <t>SY 15-16 TOTAL</t>
  </si>
  <si>
    <t>SY 16-17 TOTALS</t>
  </si>
  <si>
    <t>SY 17-18 TOTALS</t>
  </si>
  <si>
    <t>SY 18-19 TARGETS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</si>
  <si>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</si>
  <si>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</si>
  <si>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</si>
  <si>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</si>
  <si>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</si>
  <si>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</si>
  <si>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</si>
  <si>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</si>
  <si>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</si>
  <si>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</si>
  <si>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</si>
  <si>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</si>
  <si>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</si>
  <si>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</si>
  <si>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Mini Grant Fall '18 Allocation</t>
  </si>
  <si>
    <t>Mini Grant Spring '19 Allocation</t>
  </si>
  <si>
    <t>SUMMER MELT VISITS</t>
  </si>
  <si>
    <t>-</t>
  </si>
  <si>
    <t>FNE</t>
  </si>
  <si>
    <t>OAKLAND</t>
  </si>
  <si>
    <t>Yes</t>
  </si>
  <si>
    <t>ES 4</t>
  </si>
  <si>
    <t>ES 2</t>
  </si>
  <si>
    <t>SW</t>
  </si>
  <si>
    <t>PASCUAL LEDOUX</t>
  </si>
  <si>
    <t>No</t>
  </si>
  <si>
    <t>ES 7</t>
  </si>
  <si>
    <t>ES 3</t>
  </si>
  <si>
    <t>NW</t>
  </si>
  <si>
    <t>DCIS - FAIRMONT</t>
  </si>
  <si>
    <t>CHA/FNE</t>
  </si>
  <si>
    <t>MONARCH MONTESSORI</t>
  </si>
  <si>
    <t>CHA</t>
  </si>
  <si>
    <t>SE</t>
  </si>
  <si>
    <t>JOE SHOEMAKER</t>
  </si>
  <si>
    <t>ES 5</t>
  </si>
  <si>
    <t>ES 6</t>
  </si>
  <si>
    <t>RMP CREEKSIDE</t>
  </si>
  <si>
    <t>DCIS - FORD</t>
  </si>
  <si>
    <t xml:space="preserve">HS </t>
  </si>
  <si>
    <t>CTD @ GREENLEE</t>
  </si>
  <si>
    <t xml:space="preserve">HSP </t>
  </si>
  <si>
    <t>NNE</t>
  </si>
  <si>
    <t>DENVER GREEN</t>
  </si>
  <si>
    <t>LLN</t>
  </si>
  <si>
    <t xml:space="preserve">MS </t>
  </si>
  <si>
    <t>ESCALANTE BIGGS</t>
  </si>
  <si>
    <t>RMP SOUTHWEST</t>
  </si>
  <si>
    <t>IMO</t>
  </si>
  <si>
    <t>KCAA ES</t>
  </si>
  <si>
    <t>ECHS</t>
  </si>
  <si>
    <t>MSLA</t>
  </si>
  <si>
    <t>CEN</t>
  </si>
  <si>
    <t>COLE ARTS AND SCIENCE ACADEMY</t>
  </si>
  <si>
    <t>NDIZ</t>
  </si>
  <si>
    <t>TREVISTA</t>
  </si>
  <si>
    <t>TOTALS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</si>
  <si>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</si>
  <si>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</si>
  <si>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</si>
  <si>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</si>
  <si>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</si>
  <si>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</si>
  <si>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</si>
  <si>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</si>
  <si>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</si>
  <si>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</si>
  <si>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</si>
  <si>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</si>
  <si>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</si>
  <si>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</si>
  <si>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</si>
  <si>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</si>
  <si>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</si>
  <si>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</si>
  <si>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</si>
  <si>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</si>
  <si>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</si>
  <si>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</si>
  <si>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</si>
  <si>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</si>
  <si>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</si>
  <si>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</si>
  <si>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</si>
  <si>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</si>
  <si>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</si>
  <si>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</si>
  <si>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</si>
  <si>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</si>
  <si>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</si>
  <si>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</si>
  <si>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</si>
  <si>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</si>
  <si>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LINCOLN ELEMENTARY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</si>
  <si>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</si>
  <si>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</si>
  <si>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</si>
  <si>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</si>
  <si>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</si>
  <si>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</si>
  <si>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</si>
  <si>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</si>
  <si>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</si>
  <si>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</si>
  <si>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</si>
  <si>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</si>
  <si>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</si>
  <si>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</si>
  <si>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</si>
  <si>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</si>
  <si>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</si>
  <si>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</si>
  <si>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</si>
  <si>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</si>
  <si>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</si>
  <si>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</si>
  <si>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</si>
  <si>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</si>
  <si>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</si>
  <si>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</si>
  <si>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</si>
  <si>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</si>
  <si>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</si>
  <si>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</si>
  <si>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</si>
  <si>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</si>
  <si>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</si>
  <si>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</si>
  <si>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</si>
  <si>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</si>
  <si>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</si>
  <si>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</si>
  <si>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</si>
  <si>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</si>
  <si>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</si>
  <si>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</si>
  <si>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</si>
  <si>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</si>
  <si>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</si>
  <si>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6-12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</si>
  <si>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</si>
  <si>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</si>
  <si>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</si>
  <si>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</si>
  <si>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</si>
  <si>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</si>
  <si>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</si>
  <si>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</si>
  <si>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</si>
  <si>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</si>
  <si>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</si>
  <si>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</si>
  <si>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</si>
  <si>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</si>
  <si>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</si>
  <si>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</si>
  <si>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</si>
  <si>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</si>
  <si>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MLK</t>
  </si>
  <si>
    <t>DELTA HS</t>
  </si>
  <si>
    <t>HSP</t>
  </si>
  <si>
    <t>HIGH TECH EARLY COLLEGE</t>
  </si>
  <si>
    <t>FLORENCE CRITTENTON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</si>
  <si>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</si>
  <si>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</si>
  <si>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</si>
  <si>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</si>
  <si>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</si>
  <si>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</si>
  <si>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</si>
  <si>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</si>
  <si>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</si>
  <si>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</si>
  <si>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</si>
  <si>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</si>
  <si>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</si>
  <si>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</si>
  <si>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</si>
  <si>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</si>
  <si>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</si>
  <si>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</si>
  <si>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</si>
  <si>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</si>
  <si>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</si>
  <si>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</si>
  <si>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</si>
  <si>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</si>
  <si>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</si>
  <si>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</si>
  <si>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</si>
  <si>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</si>
  <si>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</si>
  <si>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>477/671</t>
  </si>
  <si>
    <t>P.R.E.P. MS/HS</t>
  </si>
  <si>
    <t xml:space="preserve"> </t>
  </si>
  <si>
    <t>PTHV Monthly Totals</t>
  </si>
  <si>
    <t>PTHV Monthly Cumulative</t>
  </si>
  <si>
    <t>Network Progress Toward Goal</t>
  </si>
  <si>
    <t>*Does not include individual summer visits or charter partners</t>
  </si>
  <si>
    <t>SY 14-15</t>
  </si>
  <si>
    <t>SY 15-16</t>
  </si>
  <si>
    <t>SY 16-17</t>
  </si>
  <si>
    <t>SY 17-18</t>
  </si>
  <si>
    <t>SY 18-19</t>
  </si>
  <si>
    <t>Difference from 
SY 17-18 to SY 18-19</t>
  </si>
  <si>
    <t>SY16-17</t>
  </si>
  <si>
    <t>SY17-18</t>
  </si>
  <si>
    <t>Difference from SY 17-18 to SY 18-19</t>
  </si>
  <si>
    <t>June</t>
  </si>
  <si>
    <t>ES1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</si>
  <si>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</si>
  <si>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</si>
  <si>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</si>
  <si>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</si>
  <si>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</si>
  <si>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</si>
  <si>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</si>
  <si>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</si>
  <si>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</si>
  <si>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</si>
  <si>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</si>
  <si>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Goal </t>
  </si>
  <si>
    <t>Exceeded Goal (more than 100%)</t>
  </si>
  <si>
    <t>Within Range of Goal (btwn 90 - 99%)</t>
  </si>
  <si>
    <t>Approaching Goal (btwn 70 - 89%)</t>
  </si>
  <si>
    <t>Not Approaching Goal (less than 70%)</t>
  </si>
  <si>
    <t>Percent of Schools</t>
  </si>
  <si>
    <t>Number of Schools</t>
  </si>
  <si>
    <t>DATA AS OF 2/1/19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</si>
</sst>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6" formatCode="m\-d"/>
  </numFmts>
  <fonts count="17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name val="Calibri"/>
    </font>
    <font>
      <sz val="12"/>
      <color rgb="FF222222"/>
      <name val="Roboto"/>
    </font>
    <font>
      <sz val="12"/>
      <color rgb="FF333333"/>
      <name val="Q_serif"/>
    </font>
    <font>
      <i/>
      <sz val="11"/>
      <color rgb="FF000000"/>
      <name val="Calibri"/>
    </font>
    <font>
      <sz val="10"/>
      <color rgb="FF000000"/>
      <name val="Calibri"/>
    </font>
    <font>
      <sz val="10"/>
      <name val="Calibri"/>
    </font>
    <font>
      <sz val="9"/>
      <name val="Calibri"/>
    </font>
    <font>
      <b/>
      <sz val="10"/>
      <name val="Calibri"/>
    </font>
    <font>
      <sz val="10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FC071"/>
        <bgColor rgb="FFFFC071"/>
      </patternFill>
    </fill>
    <fill>
      <patternFill patternType="solid">
        <fgColor rgb="FFA8DC85"/>
        <bgColor rgb="FFA8DC85"/>
      </patternFill>
    </fill>
    <fill>
      <patternFill patternType="solid">
        <fgColor rgb="FFFF8079"/>
        <bgColor rgb="FFFF8079"/>
      </patternFill>
    </fill>
    <fill>
      <patternFill patternType="solid">
        <fgColor rgb="FFA6A6A6"/>
        <bgColor rgb="FFA6A6A6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92C4DE"/>
        <bgColor rgb="FF92C4DE"/>
      </patternFill>
    </fill>
    <fill>
      <patternFill patternType="solid">
        <fgColor rgb="FFF7E282"/>
        <bgColor rgb="FFF7E282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7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9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top"/>
    </xf>
    <xf numFmtId="0" fontId="5" fillId="10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1" fillId="11" borderId="7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horizontal="center" vertical="top"/>
    </xf>
    <xf numFmtId="49" fontId="2" fillId="0" borderId="0" xfId="0" applyNumberFormat="1" applyFont="1"/>
    <xf numFmtId="0" fontId="2" fillId="0" borderId="0" xfId="0" applyFont="1" applyAlignment="1"/>
    <xf numFmtId="0" fontId="1" fillId="12" borderId="7" xfId="0" applyFont="1" applyFill="1" applyBorder="1" applyAlignment="1">
      <alignment horizontal="center" vertical="top"/>
    </xf>
    <xf numFmtId="0" fontId="1" fillId="12" borderId="5" xfId="0" applyFont="1" applyFill="1" applyBorder="1" applyAlignment="1">
      <alignment horizontal="center" vertical="top"/>
    </xf>
    <xf numFmtId="0" fontId="4" fillId="12" borderId="7" xfId="0" applyFont="1" applyFill="1" applyBorder="1" applyAlignment="1">
      <alignment horizontal="center"/>
    </xf>
    <xf numFmtId="0" fontId="4" fillId="1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9" borderId="7" xfId="0" applyNumberFormat="1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horizontal="center" vertical="top"/>
    </xf>
    <xf numFmtId="0" fontId="1" fillId="15" borderId="7" xfId="0" applyFont="1" applyFill="1" applyBorder="1" applyAlignment="1">
      <alignment horizontal="center" vertical="top"/>
    </xf>
    <xf numFmtId="0" fontId="4" fillId="10" borderId="0" xfId="0" applyFon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0" fontId="1" fillId="16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17" borderId="9" xfId="0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18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0" fontId="8" fillId="0" borderId="0" xfId="0" applyFont="1" applyAlignment="1">
      <alignment horizontal="left" vertical="top"/>
    </xf>
    <xf numFmtId="0" fontId="8" fillId="19" borderId="0" xfId="0" applyFont="1" applyFill="1" applyAlignment="1">
      <alignment horizontal="left" vertical="top"/>
    </xf>
    <xf numFmtId="0" fontId="8" fillId="19" borderId="0" xfId="0" applyFont="1" applyFill="1" applyAlignment="1">
      <alignment vertical="top"/>
    </xf>
    <xf numFmtId="0" fontId="9" fillId="0" borderId="0" xfId="0" applyFont="1"/>
    <xf numFmtId="0" fontId="8" fillId="20" borderId="0" xfId="0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9" fillId="0" borderId="9" xfId="0" applyFont="1" applyBorder="1"/>
    <xf numFmtId="0" fontId="8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4" fontId="8" fillId="21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8" fillId="21" borderId="0" xfId="0" applyFont="1" applyFill="1" applyAlignment="1">
      <alignment horizontal="center" vertical="top"/>
    </xf>
    <xf numFmtId="0" fontId="11" fillId="0" borderId="9" xfId="0" applyFont="1" applyBorder="1" applyAlignment="1"/>
    <xf numFmtId="0" fontId="8" fillId="0" borderId="9" xfId="0" applyFont="1" applyBorder="1" applyAlignment="1">
      <alignment horizontal="center" vertical="top"/>
    </xf>
    <xf numFmtId="10" fontId="8" fillId="0" borderId="9" xfId="0" applyNumberFormat="1" applyFont="1" applyBorder="1" applyAlignment="1">
      <alignment horizontal="center" vertical="top"/>
    </xf>
    <xf numFmtId="0" fontId="11" fillId="0" borderId="9" xfId="0" applyFont="1" applyBorder="1"/>
    <xf numFmtId="0" fontId="8" fillId="22" borderId="0" xfId="0" applyFont="1" applyFill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8" fillId="22" borderId="0" xfId="0" applyFont="1" applyFill="1" applyAlignment="1">
      <alignment horizontal="center" vertical="top"/>
    </xf>
    <xf numFmtId="4" fontId="8" fillId="2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6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8" fillId="23" borderId="9" xfId="0" applyFont="1" applyFill="1" applyBorder="1" applyAlignment="1">
      <alignment vertical="top"/>
    </xf>
    <xf numFmtId="0" fontId="8" fillId="23" borderId="9" xfId="0" applyFont="1" applyFill="1" applyBorder="1" applyAlignment="1">
      <alignment horizontal="center" vertical="top"/>
    </xf>
    <xf numFmtId="10" fontId="8" fillId="23" borderId="9" xfId="0" applyNumberFormat="1" applyFont="1" applyFill="1" applyBorder="1" applyAlignment="1">
      <alignment horizontal="center" vertical="top"/>
    </xf>
    <xf numFmtId="0" fontId="8" fillId="24" borderId="0" xfId="0" applyFont="1" applyFill="1" applyAlignment="1">
      <alignment horizontal="center" vertical="top"/>
    </xf>
    <xf numFmtId="3" fontId="8" fillId="24" borderId="0" xfId="0" applyNumberFormat="1" applyFont="1" applyFill="1" applyAlignment="1">
      <alignment horizontal="center" vertical="top"/>
    </xf>
    <xf numFmtId="4" fontId="8" fillId="24" borderId="0" xfId="0" applyNumberFormat="1" applyFont="1" applyFill="1" applyAlignment="1">
      <alignment horizontal="center" vertical="top"/>
    </xf>
    <xf numFmtId="0" fontId="8" fillId="25" borderId="0" xfId="0" applyFont="1" applyFill="1" applyAlignment="1">
      <alignment vertical="top" wrapText="1"/>
    </xf>
    <xf numFmtId="0" fontId="8" fillId="19" borderId="0" xfId="0" applyFont="1" applyFill="1" applyAlignment="1">
      <alignment vertical="top" wrapText="1"/>
    </xf>
    <xf numFmtId="0" fontId="8" fillId="26" borderId="0" xfId="0" applyFont="1" applyFill="1" applyAlignment="1">
      <alignment vertical="top"/>
    </xf>
    <xf numFmtId="9" fontId="8" fillId="0" borderId="0" xfId="0" applyNumberFormat="1" applyFont="1" applyAlignment="1">
      <alignment horizontal="center" vertical="top"/>
    </xf>
    <xf numFmtId="0" fontId="8" fillId="20" borderId="0" xfId="0" applyFont="1" applyFill="1" applyAlignment="1">
      <alignment vertical="top" wrapText="1"/>
    </xf>
    <xf numFmtId="0" fontId="2" fillId="0" borderId="10" xfId="0" applyFont="1" applyBorder="1"/>
    <xf numFmtId="0" fontId="9" fillId="16" borderId="0" xfId="0" applyFont="1" applyFill="1" applyAlignment="1"/>
    <xf numFmtId="0" fontId="0" fillId="0" borderId="0" xfId="0" applyFont="1" applyAlignment="1"/>
    <xf numFmtId="0" fontId="1" fillId="14" borderId="7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0" fontId="13" fillId="27" borderId="11" xfId="0" applyNumberFormat="1" applyFont="1" applyFill="1" applyBorder="1" applyAlignment="1">
      <alignment horizontal="center" vertical="top" wrapText="1"/>
    </xf>
    <xf numFmtId="10" fontId="13" fillId="28" borderId="11" xfId="0" applyNumberFormat="1" applyFont="1" applyFill="1" applyBorder="1" applyAlignment="1">
      <alignment horizontal="center" vertical="top" wrapText="1"/>
    </xf>
    <xf numFmtId="10" fontId="13" fillId="29" borderId="11" xfId="0" applyNumberFormat="1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30" borderId="0" xfId="0" applyFont="1" applyFill="1" applyAlignment="1">
      <alignment wrapText="1"/>
    </xf>
    <xf numFmtId="0" fontId="0" fillId="0" borderId="12" xfId="0" applyFont="1" applyBorder="1" applyAlignment="1"/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0" fontId="15" fillId="0" borderId="12" xfId="0" applyFont="1" applyBorder="1" applyAlignment="1"/>
    <xf numFmtId="0" fontId="15" fillId="0" borderId="12" xfId="0" applyFont="1" applyBorder="1" applyAlignment="1">
      <alignment horizontal="center"/>
    </xf>
    <xf numFmtId="10" fontId="15" fillId="0" borderId="12" xfId="0" applyNumberFormat="1" applyFont="1" applyBorder="1" applyAlignment="1">
      <alignment horizontal="center"/>
    </xf>
    <xf numFmtId="0" fontId="16" fillId="0" borderId="12" xfId="0" applyFont="1" applyBorder="1" applyAlignment="1"/>
    <xf numFmtId="166" fontId="15" fillId="0" borderId="12" xfId="0" applyNumberFormat="1" applyFont="1" applyBorder="1" applyAlignment="1">
      <alignment horizontal="left"/>
    </xf>
    <xf numFmtId="0" fontId="1" fillId="0" borderId="0" xfId="0" applyFont="1" applyBorder="1" applyAlignment="1">
      <alignment vertical="top"/>
    </xf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21</xdr:row>
      <xdr:rowOff>154213</xdr:rowOff>
    </xdr:from>
    <xdr:to>
      <xdr:col>6</xdr:col>
      <xdr:colOff>1197618</xdr:colOff>
      <xdr:row>44</xdr:row>
      <xdr:rowOff>122451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928" y="3746499"/>
          <a:ext cx="5733333" cy="37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45358</xdr:colOff>
      <xdr:row>17</xdr:row>
      <xdr:rowOff>99785</xdr:rowOff>
    </xdr:from>
    <xdr:to>
      <xdr:col>14</xdr:col>
      <xdr:colOff>1070429</xdr:colOff>
      <xdr:row>45</xdr:row>
      <xdr:rowOff>296959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5" y="3038928"/>
          <a:ext cx="7438571" cy="476917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21</xdr:col>
      <xdr:colOff>977476</xdr:colOff>
      <xdr:row>45</xdr:row>
      <xdr:rowOff>433524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76071" y="3592286"/>
          <a:ext cx="7019048" cy="4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J1022"/>
  <sheetViews>
    <sheetView tabSelected="1" zoomScale="90" zoomScaleNormal="9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AB113" sqref="AB113:AB138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3.453125" customWidth="1"/>
    <col min="14" max="14" width="8.7265625" customWidth="1"/>
    <col min="15" max="15" width="7.26953125" customWidth="1"/>
    <col min="16" max="16" width="10" customWidth="1"/>
    <col min="17" max="17" width="14" customWidth="1"/>
    <col min="18" max="18" width="11.54296875" customWidth="1"/>
    <col min="19" max="19" width="13.26953125" customWidth="1"/>
    <col min="20" max="20" width="12.81640625" customWidth="1"/>
    <col min="21" max="21" width="10.54296875" customWidth="1"/>
    <col min="22" max="22" width="12.54296875" hidden="1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6.453125" customWidth="1"/>
    <col min="28" max="28" width="20.453125" customWidth="1"/>
    <col min="29" max="30" width="14.453125" hidden="1"/>
  </cols>
  <sheetData>
    <row r="1" spans="1:140" ht="44" thickBot="1">
      <c r="A1" s="1" t="s">
        <v>1</v>
      </c>
      <c r="B1" s="2" t="s">
        <v>2</v>
      </c>
      <c r="C1" s="2" t="s">
        <v>5</v>
      </c>
      <c r="D1" s="2" t="s">
        <v>6</v>
      </c>
      <c r="E1" s="2" t="s">
        <v>7</v>
      </c>
      <c r="F1" s="2" t="s">
        <v>8</v>
      </c>
      <c r="G1" s="3" t="s">
        <v>9</v>
      </c>
      <c r="H1" s="4" t="s">
        <v>11</v>
      </c>
      <c r="I1" s="5" t="s">
        <v>12</v>
      </c>
      <c r="J1" s="6" t="s">
        <v>13</v>
      </c>
      <c r="K1" s="6" t="s">
        <v>14</v>
      </c>
      <c r="L1" s="7" t="s">
        <v>15</v>
      </c>
      <c r="M1" s="8" t="s">
        <v>16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25</v>
      </c>
      <c r="W1" s="9" t="s">
        <v>26</v>
      </c>
      <c r="X1" s="9" t="s">
        <v>27</v>
      </c>
      <c r="Y1" s="9" t="s">
        <v>28</v>
      </c>
      <c r="Z1" s="9" t="s">
        <v>29</v>
      </c>
      <c r="AA1" s="6" t="s">
        <v>30</v>
      </c>
      <c r="AB1" s="6" t="s">
        <v>4</v>
      </c>
      <c r="AC1" s="10" t="s">
        <v>31</v>
      </c>
      <c r="AD1" s="10" t="s">
        <v>32</v>
      </c>
      <c r="AE1" s="114" t="s">
        <v>245</v>
      </c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</row>
    <row r="2" spans="1:140" ht="15" thickBot="1">
      <c r="A2" s="12">
        <v>199</v>
      </c>
      <c r="B2" s="17" t="s">
        <v>35</v>
      </c>
      <c r="C2" s="14" t="s">
        <v>78</v>
      </c>
      <c r="D2" s="17" t="s">
        <v>37</v>
      </c>
      <c r="E2" s="38">
        <v>3</v>
      </c>
      <c r="F2" s="38" t="s">
        <v>38</v>
      </c>
      <c r="G2" s="17"/>
      <c r="H2" s="17">
        <v>49</v>
      </c>
      <c r="I2" s="17">
        <v>112</v>
      </c>
      <c r="J2" s="17">
        <v>88</v>
      </c>
      <c r="K2" s="17">
        <v>83</v>
      </c>
      <c r="L2" s="15">
        <v>85</v>
      </c>
      <c r="M2" s="16">
        <v>100</v>
      </c>
      <c r="N2" s="17"/>
      <c r="O2" s="17"/>
      <c r="P2" s="17">
        <v>1</v>
      </c>
      <c r="Q2" s="17">
        <v>5</v>
      </c>
      <c r="R2" s="18">
        <v>4</v>
      </c>
      <c r="S2" s="17">
        <v>2</v>
      </c>
      <c r="T2" s="17">
        <v>2</v>
      </c>
      <c r="U2" s="17"/>
      <c r="V2" s="17"/>
      <c r="W2" s="17"/>
      <c r="X2" s="17"/>
      <c r="Y2" s="17"/>
      <c r="Z2" s="17"/>
      <c r="AA2" s="17">
        <f>SUM(N2:Z2)</f>
        <v>14</v>
      </c>
      <c r="AB2" s="110">
        <v>0.14000000000000001</v>
      </c>
      <c r="AC2" s="36"/>
      <c r="AD2" s="36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</row>
    <row r="3" spans="1:140" ht="15" thickBot="1">
      <c r="A3" s="12">
        <v>207</v>
      </c>
      <c r="B3" s="21" t="s">
        <v>40</v>
      </c>
      <c r="C3" s="22" t="s">
        <v>81</v>
      </c>
      <c r="D3" s="27" t="s">
        <v>37</v>
      </c>
      <c r="E3" s="23">
        <v>2</v>
      </c>
      <c r="F3" s="23" t="s">
        <v>10</v>
      </c>
      <c r="G3" s="21"/>
      <c r="H3" s="21">
        <v>597</v>
      </c>
      <c r="I3" s="21">
        <v>350</v>
      </c>
      <c r="J3" s="21">
        <v>427</v>
      </c>
      <c r="K3" s="24">
        <v>391</v>
      </c>
      <c r="L3" s="25">
        <v>213</v>
      </c>
      <c r="M3" s="26">
        <v>375</v>
      </c>
      <c r="N3" s="27"/>
      <c r="O3" s="27"/>
      <c r="P3" s="27">
        <v>29</v>
      </c>
      <c r="Q3" s="21">
        <v>15</v>
      </c>
      <c r="R3" s="28">
        <v>18</v>
      </c>
      <c r="S3" s="21">
        <v>13</v>
      </c>
      <c r="T3" s="21">
        <v>12</v>
      </c>
      <c r="U3" s="21">
        <v>8</v>
      </c>
      <c r="V3" s="21"/>
      <c r="W3" s="21"/>
      <c r="X3" s="21"/>
      <c r="Y3" s="21"/>
      <c r="Z3" s="21"/>
      <c r="AA3" s="21">
        <f>SUM(N3:Z3)</f>
        <v>95</v>
      </c>
      <c r="AB3" s="110">
        <v>0.253</v>
      </c>
      <c r="AC3" s="36"/>
      <c r="AD3" s="45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</row>
    <row r="4" spans="1:140" ht="17.25" customHeight="1" thickBot="1">
      <c r="A4" s="12">
        <v>209</v>
      </c>
      <c r="B4" s="21" t="s">
        <v>45</v>
      </c>
      <c r="C4" s="30" t="s">
        <v>82</v>
      </c>
      <c r="D4" s="27" t="s">
        <v>37</v>
      </c>
      <c r="E4" s="23">
        <v>1</v>
      </c>
      <c r="F4" s="23" t="s">
        <v>10</v>
      </c>
      <c r="G4" s="21"/>
      <c r="H4" s="21">
        <v>5</v>
      </c>
      <c r="I4" s="21">
        <v>73</v>
      </c>
      <c r="J4" s="21">
        <v>64</v>
      </c>
      <c r="K4" s="24">
        <v>27</v>
      </c>
      <c r="L4" s="25">
        <v>55</v>
      </c>
      <c r="M4" s="26">
        <v>75</v>
      </c>
      <c r="N4" s="27"/>
      <c r="O4" s="27"/>
      <c r="P4" s="21">
        <v>5</v>
      </c>
      <c r="Q4" s="21">
        <v>48</v>
      </c>
      <c r="R4" s="28">
        <v>4</v>
      </c>
      <c r="S4" s="21"/>
      <c r="T4" s="21"/>
      <c r="U4" s="21"/>
      <c r="V4" s="21"/>
      <c r="W4" s="21"/>
      <c r="X4" s="21"/>
      <c r="Y4" s="21"/>
      <c r="Z4" s="21"/>
      <c r="AA4" s="21">
        <f>SUM(N4:Z4)</f>
        <v>57</v>
      </c>
      <c r="AB4" s="111">
        <v>0.76</v>
      </c>
      <c r="AC4" s="60"/>
      <c r="AD4" s="6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</row>
    <row r="5" spans="1:140" ht="15" thickBot="1">
      <c r="A5" s="12">
        <v>338</v>
      </c>
      <c r="B5" s="21" t="s">
        <v>40</v>
      </c>
      <c r="C5" s="30" t="s">
        <v>142</v>
      </c>
      <c r="D5" s="13" t="s">
        <v>37</v>
      </c>
      <c r="E5" s="23">
        <v>1</v>
      </c>
      <c r="F5" s="23" t="s">
        <v>143</v>
      </c>
      <c r="G5" s="21"/>
      <c r="H5" s="21" t="s">
        <v>34</v>
      </c>
      <c r="I5" s="21" t="s">
        <v>34</v>
      </c>
      <c r="J5" s="21" t="s">
        <v>34</v>
      </c>
      <c r="K5" s="24">
        <v>0</v>
      </c>
      <c r="L5" s="25">
        <v>8</v>
      </c>
      <c r="M5" s="26">
        <v>50</v>
      </c>
      <c r="N5" s="27"/>
      <c r="O5" s="27"/>
      <c r="P5" s="21"/>
      <c r="Q5" s="21"/>
      <c r="R5" s="28">
        <v>1</v>
      </c>
      <c r="S5" s="21"/>
      <c r="T5" s="21"/>
      <c r="U5" s="21"/>
      <c r="V5" s="21"/>
      <c r="W5" s="21"/>
      <c r="X5" s="21"/>
      <c r="Y5" s="21"/>
      <c r="Z5" s="21"/>
      <c r="AA5" s="21">
        <f>SUM(N5:Z5)</f>
        <v>1</v>
      </c>
      <c r="AB5" s="110">
        <v>0.02</v>
      </c>
      <c r="AC5" s="19"/>
      <c r="AD5" s="36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</row>
    <row r="6" spans="1:140" ht="15" thickBot="1">
      <c r="A6" s="12">
        <v>194</v>
      </c>
      <c r="B6" s="21" t="s">
        <v>59</v>
      </c>
      <c r="C6" s="30" t="s">
        <v>75</v>
      </c>
      <c r="D6" s="27" t="s">
        <v>42</v>
      </c>
      <c r="E6" s="23">
        <v>3</v>
      </c>
      <c r="F6" s="23" t="s">
        <v>38</v>
      </c>
      <c r="G6" s="21"/>
      <c r="H6" s="21" t="s">
        <v>34</v>
      </c>
      <c r="I6" s="21" t="s">
        <v>34</v>
      </c>
      <c r="J6" s="21" t="s">
        <v>34</v>
      </c>
      <c r="K6" s="21">
        <v>2</v>
      </c>
      <c r="L6" s="15">
        <v>99</v>
      </c>
      <c r="M6" s="26">
        <v>85</v>
      </c>
      <c r="N6" s="27"/>
      <c r="O6" s="27">
        <v>33</v>
      </c>
      <c r="P6" s="21">
        <v>80</v>
      </c>
      <c r="Q6" s="21">
        <v>14</v>
      </c>
      <c r="R6" s="49">
        <v>9</v>
      </c>
      <c r="S6" s="27"/>
      <c r="T6" s="21"/>
      <c r="U6" s="21"/>
      <c r="V6" s="27"/>
      <c r="W6" s="27"/>
      <c r="X6" s="27"/>
      <c r="Y6" s="27"/>
      <c r="Z6" s="27"/>
      <c r="AA6" s="21">
        <f>SUM(N6:Z6)</f>
        <v>136</v>
      </c>
      <c r="AB6" s="112">
        <v>1.6</v>
      </c>
      <c r="AC6" s="19"/>
      <c r="AD6" s="6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</row>
    <row r="7" spans="1:140" ht="15" thickBot="1">
      <c r="A7" s="12">
        <v>213</v>
      </c>
      <c r="B7" s="52" t="s">
        <v>50</v>
      </c>
      <c r="C7" s="30" t="s">
        <v>84</v>
      </c>
      <c r="D7" s="27" t="s">
        <v>42</v>
      </c>
      <c r="E7" s="23">
        <v>3</v>
      </c>
      <c r="F7" s="23" t="s">
        <v>52</v>
      </c>
      <c r="G7" s="21"/>
      <c r="H7" s="21" t="s">
        <v>34</v>
      </c>
      <c r="I7" s="21" t="s">
        <v>34</v>
      </c>
      <c r="J7" s="21" t="s">
        <v>34</v>
      </c>
      <c r="K7" s="21" t="s">
        <v>34</v>
      </c>
      <c r="L7" s="15" t="s">
        <v>34</v>
      </c>
      <c r="M7" s="26">
        <v>40</v>
      </c>
      <c r="N7" s="21"/>
      <c r="O7" s="21"/>
      <c r="P7" s="21"/>
      <c r="Q7" s="21"/>
      <c r="R7" s="28"/>
      <c r="S7" s="21"/>
      <c r="T7" s="21"/>
      <c r="U7" s="21"/>
      <c r="V7" s="21"/>
      <c r="W7" s="21"/>
      <c r="X7" s="21"/>
      <c r="Y7" s="21"/>
      <c r="Z7" s="21"/>
      <c r="AA7" s="21">
        <f>SUM(N7:Z7)</f>
        <v>0</v>
      </c>
      <c r="AB7" s="110">
        <v>0</v>
      </c>
      <c r="AC7" s="36"/>
      <c r="AD7" s="33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</row>
    <row r="8" spans="1:140" ht="15" thickBot="1">
      <c r="A8" s="12">
        <v>214</v>
      </c>
      <c r="B8" s="27" t="s">
        <v>50</v>
      </c>
      <c r="C8" s="30" t="s">
        <v>85</v>
      </c>
      <c r="D8" s="27" t="s">
        <v>42</v>
      </c>
      <c r="E8" s="23">
        <v>3</v>
      </c>
      <c r="F8" s="23" t="s">
        <v>52</v>
      </c>
      <c r="G8" s="21"/>
      <c r="H8" s="21" t="s">
        <v>34</v>
      </c>
      <c r="I8" s="21" t="s">
        <v>34</v>
      </c>
      <c r="J8" s="21" t="s">
        <v>34</v>
      </c>
      <c r="K8" s="24" t="s">
        <v>34</v>
      </c>
      <c r="L8" s="15">
        <v>49</v>
      </c>
      <c r="M8" s="26">
        <v>75</v>
      </c>
      <c r="N8" s="27"/>
      <c r="O8" s="27"/>
      <c r="P8" s="21">
        <v>20</v>
      </c>
      <c r="Q8" s="21">
        <v>47</v>
      </c>
      <c r="R8" s="28">
        <v>18</v>
      </c>
      <c r="S8" s="21"/>
      <c r="T8" s="21"/>
      <c r="U8" s="21"/>
      <c r="V8" s="21"/>
      <c r="W8" s="21"/>
      <c r="X8" s="21"/>
      <c r="Y8" s="21"/>
      <c r="Z8" s="21"/>
      <c r="AA8" s="21">
        <f>SUM(N8:Z8)</f>
        <v>85</v>
      </c>
      <c r="AB8" s="112">
        <v>1.133</v>
      </c>
      <c r="AC8" s="19"/>
      <c r="AD8" s="33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</row>
    <row r="9" spans="1:140" ht="15" thickBot="1">
      <c r="A9" s="12">
        <v>215</v>
      </c>
      <c r="B9" s="21" t="s">
        <v>45</v>
      </c>
      <c r="C9" s="30" t="s">
        <v>86</v>
      </c>
      <c r="D9" s="13" t="s">
        <v>42</v>
      </c>
      <c r="E9" s="38">
        <v>3</v>
      </c>
      <c r="F9" s="23" t="s">
        <v>10</v>
      </c>
      <c r="G9" s="21"/>
      <c r="H9" s="21" t="s">
        <v>34</v>
      </c>
      <c r="I9" s="21" t="s">
        <v>34</v>
      </c>
      <c r="J9" s="21" t="s">
        <v>34</v>
      </c>
      <c r="K9" s="24">
        <v>39</v>
      </c>
      <c r="L9" s="15">
        <v>9</v>
      </c>
      <c r="M9" s="26">
        <v>200</v>
      </c>
      <c r="N9" s="27"/>
      <c r="O9" s="27"/>
      <c r="P9" s="21">
        <v>2</v>
      </c>
      <c r="Q9" s="21"/>
      <c r="R9" s="28"/>
      <c r="S9" s="21"/>
      <c r="T9" s="21"/>
      <c r="U9" s="21"/>
      <c r="V9" s="21"/>
      <c r="W9" s="21"/>
      <c r="X9" s="21"/>
      <c r="Y9" s="21"/>
      <c r="Z9" s="21"/>
      <c r="AA9" s="21">
        <f>SUM(N9:Z9)</f>
        <v>2</v>
      </c>
      <c r="AB9" s="110">
        <v>0.01</v>
      </c>
      <c r="AC9" s="36"/>
      <c r="AD9" s="45"/>
      <c r="AE9" s="20"/>
    </row>
    <row r="10" spans="1:140" ht="15" thickBot="1">
      <c r="A10" s="12">
        <v>463</v>
      </c>
      <c r="B10" s="21" t="s">
        <v>69</v>
      </c>
      <c r="C10" s="30" t="s">
        <v>171</v>
      </c>
      <c r="D10" s="27" t="s">
        <v>37</v>
      </c>
      <c r="E10" s="23">
        <v>3</v>
      </c>
      <c r="F10" s="50" t="s">
        <v>156</v>
      </c>
      <c r="G10" s="21"/>
      <c r="H10" s="21" t="s">
        <v>34</v>
      </c>
      <c r="I10" s="21" t="s">
        <v>34</v>
      </c>
      <c r="J10" s="21" t="s">
        <v>34</v>
      </c>
      <c r="K10" s="24">
        <v>14</v>
      </c>
      <c r="L10" s="15">
        <v>9</v>
      </c>
      <c r="M10" s="26">
        <v>35</v>
      </c>
      <c r="N10" s="27"/>
      <c r="O10" s="27"/>
      <c r="P10" s="27">
        <v>5</v>
      </c>
      <c r="Q10" s="21"/>
      <c r="R10" s="28"/>
      <c r="S10" s="21"/>
      <c r="T10" s="21"/>
      <c r="U10" s="21"/>
      <c r="V10" s="21"/>
      <c r="W10" s="21"/>
      <c r="X10" s="21"/>
      <c r="Y10" s="21"/>
      <c r="Z10" s="21"/>
      <c r="AA10" s="21">
        <f>SUM(N10:Z10)</f>
        <v>5</v>
      </c>
      <c r="AB10" s="110">
        <v>0.14299999999999999</v>
      </c>
      <c r="AC10" s="19"/>
      <c r="AD10" s="36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</row>
    <row r="11" spans="1:140" ht="15" thickBot="1">
      <c r="A11" s="12">
        <v>423</v>
      </c>
      <c r="B11" s="27" t="s">
        <v>69</v>
      </c>
      <c r="C11" s="30" t="s">
        <v>155</v>
      </c>
      <c r="D11" s="27" t="s">
        <v>37</v>
      </c>
      <c r="E11" s="23">
        <v>2</v>
      </c>
      <c r="F11" s="50" t="s">
        <v>156</v>
      </c>
      <c r="G11" s="27"/>
      <c r="H11" s="27" t="s">
        <v>34</v>
      </c>
      <c r="I11" s="27" t="s">
        <v>34</v>
      </c>
      <c r="J11" s="27" t="s">
        <v>34</v>
      </c>
      <c r="K11" s="27">
        <v>20</v>
      </c>
      <c r="L11" s="15">
        <v>4</v>
      </c>
      <c r="M11" s="26">
        <v>50</v>
      </c>
      <c r="N11" s="27"/>
      <c r="O11" s="27"/>
      <c r="P11" s="27">
        <v>7</v>
      </c>
      <c r="Q11" s="27"/>
      <c r="R11" s="49"/>
      <c r="S11" s="27"/>
      <c r="T11" s="27"/>
      <c r="U11" s="27">
        <v>1</v>
      </c>
      <c r="V11" s="27"/>
      <c r="W11" s="27"/>
      <c r="X11" s="27"/>
      <c r="Y11" s="27"/>
      <c r="Z11" s="27"/>
      <c r="AA11" s="27">
        <f>SUM(N11:Z11)</f>
        <v>8</v>
      </c>
      <c r="AB11" s="110">
        <v>0.16</v>
      </c>
      <c r="AC11" s="19"/>
      <c r="AD11" s="36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</row>
    <row r="12" spans="1:140" ht="15" thickBot="1">
      <c r="A12" s="12">
        <v>216</v>
      </c>
      <c r="B12" s="52" t="s">
        <v>45</v>
      </c>
      <c r="C12" s="30" t="s">
        <v>87</v>
      </c>
      <c r="D12" s="17" t="s">
        <v>37</v>
      </c>
      <c r="E12" s="38">
        <v>3</v>
      </c>
      <c r="F12" s="23" t="s">
        <v>10</v>
      </c>
      <c r="G12" s="21"/>
      <c r="H12" s="21" t="s">
        <v>34</v>
      </c>
      <c r="I12" s="21" t="s">
        <v>34</v>
      </c>
      <c r="J12" s="21" t="s">
        <v>34</v>
      </c>
      <c r="K12" s="24" t="s">
        <v>34</v>
      </c>
      <c r="L12" s="15" t="s">
        <v>34</v>
      </c>
      <c r="M12" s="26">
        <v>100</v>
      </c>
      <c r="N12" s="27"/>
      <c r="O12" s="27"/>
      <c r="P12" s="21">
        <v>1</v>
      </c>
      <c r="Q12" s="21">
        <v>12</v>
      </c>
      <c r="R12" s="28">
        <v>6</v>
      </c>
      <c r="S12" s="21"/>
      <c r="T12" s="21"/>
      <c r="U12" s="21">
        <v>7</v>
      </c>
      <c r="V12" s="21"/>
      <c r="W12" s="21"/>
      <c r="X12" s="21"/>
      <c r="Y12" s="21"/>
      <c r="Z12" s="21"/>
      <c r="AA12" s="21">
        <f>SUM(N12:Z12)</f>
        <v>26</v>
      </c>
      <c r="AB12" s="110">
        <v>0.26</v>
      </c>
      <c r="AC12" s="19"/>
      <c r="AD12" s="45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</row>
    <row r="13" spans="1:140" ht="15" thickBot="1">
      <c r="A13" s="12">
        <v>287</v>
      </c>
      <c r="B13" s="27" t="s">
        <v>40</v>
      </c>
      <c r="C13" s="30" t="s">
        <v>130</v>
      </c>
      <c r="D13" s="17" t="s">
        <v>37</v>
      </c>
      <c r="E13" s="23">
        <v>1</v>
      </c>
      <c r="F13" s="23" t="s">
        <v>39</v>
      </c>
      <c r="G13" s="21"/>
      <c r="H13" s="21" t="s">
        <v>34</v>
      </c>
      <c r="I13" s="21">
        <v>129</v>
      </c>
      <c r="J13" s="21">
        <v>366</v>
      </c>
      <c r="K13" s="24">
        <v>431</v>
      </c>
      <c r="L13" s="15">
        <v>157</v>
      </c>
      <c r="M13" s="26">
        <v>175</v>
      </c>
      <c r="N13" s="27"/>
      <c r="O13" s="27">
        <v>3</v>
      </c>
      <c r="P13" s="21">
        <v>1</v>
      </c>
      <c r="Q13" s="21">
        <v>17</v>
      </c>
      <c r="R13" s="28">
        <v>3</v>
      </c>
      <c r="S13" s="21">
        <v>14</v>
      </c>
      <c r="T13" s="21">
        <v>2</v>
      </c>
      <c r="U13" s="21"/>
      <c r="V13" s="21"/>
      <c r="W13" s="21"/>
      <c r="X13" s="21"/>
      <c r="Y13" s="21"/>
      <c r="Z13" s="21"/>
      <c r="AA13" s="21">
        <f>SUM(N13:Z13)</f>
        <v>40</v>
      </c>
      <c r="AB13" s="110">
        <v>0.22900000000000001</v>
      </c>
      <c r="AC13" s="60"/>
      <c r="AD13" s="36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</row>
    <row r="14" spans="1:140" ht="15" thickBot="1">
      <c r="A14" s="12">
        <v>605</v>
      </c>
      <c r="B14" s="21" t="s">
        <v>45</v>
      </c>
      <c r="C14" s="30" t="s">
        <v>192</v>
      </c>
      <c r="D14" s="17" t="s">
        <v>37</v>
      </c>
      <c r="E14" s="38">
        <v>3</v>
      </c>
      <c r="F14" s="23" t="s">
        <v>67</v>
      </c>
      <c r="G14" s="21"/>
      <c r="H14" s="21">
        <v>47</v>
      </c>
      <c r="I14" s="21">
        <v>59</v>
      </c>
      <c r="J14" s="21">
        <v>48</v>
      </c>
      <c r="K14" s="24">
        <v>81</v>
      </c>
      <c r="L14" s="15">
        <v>114</v>
      </c>
      <c r="M14" s="26">
        <v>125</v>
      </c>
      <c r="N14" s="27"/>
      <c r="O14" s="27">
        <v>26</v>
      </c>
      <c r="P14" s="21">
        <v>1</v>
      </c>
      <c r="Q14" s="21"/>
      <c r="R14" s="28">
        <v>6</v>
      </c>
      <c r="S14" s="21">
        <v>1</v>
      </c>
      <c r="T14" s="21"/>
      <c r="U14" s="21"/>
      <c r="V14" s="21"/>
      <c r="W14" s="21"/>
      <c r="X14" s="21"/>
      <c r="Y14" s="21"/>
      <c r="Z14" s="21"/>
      <c r="AA14" s="21">
        <f>SUM(N14:Z14)</f>
        <v>34</v>
      </c>
      <c r="AB14" s="110">
        <v>0.27200000000000002</v>
      </c>
      <c r="AC14" s="54"/>
      <c r="AD14" s="55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</row>
    <row r="15" spans="1:140" ht="15" thickBot="1">
      <c r="A15" s="12">
        <v>297</v>
      </c>
      <c r="B15" s="21" t="s">
        <v>45</v>
      </c>
      <c r="C15" s="30" t="s">
        <v>136</v>
      </c>
      <c r="D15" s="13" t="s">
        <v>37</v>
      </c>
      <c r="E15" s="23">
        <v>3</v>
      </c>
      <c r="F15" s="23" t="s">
        <v>10</v>
      </c>
      <c r="G15" s="21"/>
      <c r="H15" s="21">
        <v>35</v>
      </c>
      <c r="I15" s="21">
        <v>44</v>
      </c>
      <c r="J15" s="21">
        <v>12</v>
      </c>
      <c r="K15" s="24">
        <v>48</v>
      </c>
      <c r="L15" s="15">
        <v>74</v>
      </c>
      <c r="M15" s="26">
        <v>85</v>
      </c>
      <c r="N15" s="27"/>
      <c r="O15" s="27">
        <v>5</v>
      </c>
      <c r="P15" s="21">
        <v>12</v>
      </c>
      <c r="Q15" s="48">
        <v>12</v>
      </c>
      <c r="R15" s="28">
        <v>10</v>
      </c>
      <c r="S15" s="21">
        <v>3</v>
      </c>
      <c r="T15" s="21">
        <v>1</v>
      </c>
      <c r="U15" s="21"/>
      <c r="V15" s="21"/>
      <c r="W15" s="21"/>
      <c r="X15" s="21"/>
      <c r="Y15" s="21"/>
      <c r="Z15" s="21"/>
      <c r="AA15" s="21">
        <f>SUM(N15:Z15)</f>
        <v>43</v>
      </c>
      <c r="AB15" s="111">
        <v>0.50600000000000001</v>
      </c>
      <c r="AC15" s="60"/>
      <c r="AD15" s="36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</row>
    <row r="16" spans="1:140" ht="15" thickBot="1">
      <c r="A16" s="12">
        <v>218</v>
      </c>
      <c r="B16" s="21" t="s">
        <v>45</v>
      </c>
      <c r="C16" s="30" t="s">
        <v>88</v>
      </c>
      <c r="D16" s="27" t="s">
        <v>37</v>
      </c>
      <c r="E16" s="23">
        <v>1</v>
      </c>
      <c r="F16" s="23" t="s">
        <v>10</v>
      </c>
      <c r="G16" s="27"/>
      <c r="H16" s="21">
        <v>78</v>
      </c>
      <c r="I16" s="21">
        <v>98</v>
      </c>
      <c r="J16" s="21">
        <v>107</v>
      </c>
      <c r="K16" s="24">
        <v>211</v>
      </c>
      <c r="L16" s="15">
        <v>115</v>
      </c>
      <c r="M16" s="26">
        <v>85</v>
      </c>
      <c r="N16" s="27"/>
      <c r="O16" s="27"/>
      <c r="P16" s="21">
        <v>3</v>
      </c>
      <c r="Q16" s="21">
        <v>2</v>
      </c>
      <c r="R16" s="28"/>
      <c r="S16" s="21">
        <v>7</v>
      </c>
      <c r="T16" s="21">
        <v>6</v>
      </c>
      <c r="U16" s="21">
        <v>18</v>
      </c>
      <c r="V16" s="21"/>
      <c r="W16" s="21"/>
      <c r="X16" s="21"/>
      <c r="Y16" s="21"/>
      <c r="Z16" s="21"/>
      <c r="AA16" s="21">
        <f>SUM(N16:Z16)</f>
        <v>36</v>
      </c>
      <c r="AB16" s="110">
        <v>0.42399999999999999</v>
      </c>
      <c r="AC16" s="19"/>
      <c r="AD16" s="32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</row>
    <row r="17" spans="1:140" ht="15" thickBot="1">
      <c r="A17" s="12" t="s">
        <v>193</v>
      </c>
      <c r="B17" s="21" t="s">
        <v>69</v>
      </c>
      <c r="C17" s="30" t="s">
        <v>194</v>
      </c>
      <c r="D17" s="17" t="s">
        <v>37</v>
      </c>
      <c r="E17" s="38">
        <v>3</v>
      </c>
      <c r="F17" s="23" t="s">
        <v>177</v>
      </c>
      <c r="G17" s="21"/>
      <c r="H17" s="21">
        <v>7</v>
      </c>
      <c r="I17" s="21">
        <v>36</v>
      </c>
      <c r="J17" s="21">
        <v>71</v>
      </c>
      <c r="K17" s="24">
        <v>1</v>
      </c>
      <c r="L17" s="15">
        <v>4</v>
      </c>
      <c r="M17" s="26">
        <v>50</v>
      </c>
      <c r="N17" s="27"/>
      <c r="O17" s="21"/>
      <c r="P17" s="21"/>
      <c r="Q17" s="21">
        <v>2</v>
      </c>
      <c r="R17" s="28">
        <v>7</v>
      </c>
      <c r="S17" s="21"/>
      <c r="T17" s="21"/>
      <c r="U17" s="21"/>
      <c r="V17" s="21"/>
      <c r="W17" s="21"/>
      <c r="X17" s="21"/>
      <c r="Y17" s="21"/>
      <c r="Z17" s="21"/>
      <c r="AA17" s="21">
        <f>SUM(N17:Z17)</f>
        <v>9</v>
      </c>
      <c r="AB17" s="110">
        <v>0.18</v>
      </c>
      <c r="AC17" s="19"/>
      <c r="AD17" s="36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</row>
    <row r="18" spans="1:140" ht="15" thickBot="1">
      <c r="A18" s="12">
        <v>270</v>
      </c>
      <c r="B18" s="21" t="s">
        <v>40</v>
      </c>
      <c r="C18" s="30" t="s">
        <v>120</v>
      </c>
      <c r="D18" s="27" t="s">
        <v>37</v>
      </c>
      <c r="E18" s="23">
        <v>3</v>
      </c>
      <c r="F18" s="23" t="s">
        <v>10</v>
      </c>
      <c r="G18" s="21"/>
      <c r="H18" s="21">
        <v>219</v>
      </c>
      <c r="I18" s="21">
        <v>241</v>
      </c>
      <c r="J18" s="21">
        <v>201</v>
      </c>
      <c r="K18" s="21">
        <v>248</v>
      </c>
      <c r="L18" s="25">
        <v>194</v>
      </c>
      <c r="M18" s="26">
        <v>180</v>
      </c>
      <c r="N18" s="27"/>
      <c r="O18" s="27"/>
      <c r="P18" s="21">
        <v>7</v>
      </c>
      <c r="Q18" s="21">
        <v>12</v>
      </c>
      <c r="R18" s="28">
        <v>20</v>
      </c>
      <c r="S18" s="21">
        <v>35</v>
      </c>
      <c r="T18" s="21">
        <v>12</v>
      </c>
      <c r="U18" s="21">
        <v>19</v>
      </c>
      <c r="V18" s="21"/>
      <c r="W18" s="21"/>
      <c r="X18" s="21"/>
      <c r="Y18" s="21"/>
      <c r="Z18" s="21"/>
      <c r="AA18" s="21">
        <f>SUM(N18:Z18)</f>
        <v>105</v>
      </c>
      <c r="AB18" s="111">
        <v>0.58299999999999996</v>
      </c>
      <c r="AC18" s="19"/>
      <c r="AD18" s="33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</row>
    <row r="19" spans="1:140" ht="15" thickBot="1">
      <c r="A19" s="12">
        <v>188</v>
      </c>
      <c r="B19" s="24" t="s">
        <v>69</v>
      </c>
      <c r="C19" s="30" t="s">
        <v>70</v>
      </c>
      <c r="D19" s="27" t="s">
        <v>37</v>
      </c>
      <c r="E19" s="23">
        <v>3</v>
      </c>
      <c r="F19" s="27" t="s">
        <v>61</v>
      </c>
      <c r="G19" s="21"/>
      <c r="H19" s="21">
        <v>52</v>
      </c>
      <c r="I19" s="21">
        <v>68</v>
      </c>
      <c r="J19" s="21">
        <v>66</v>
      </c>
      <c r="K19" s="21">
        <v>26</v>
      </c>
      <c r="L19" s="25">
        <v>20</v>
      </c>
      <c r="M19" s="26">
        <v>45</v>
      </c>
      <c r="N19" s="27"/>
      <c r="O19" s="21"/>
      <c r="P19" s="21">
        <v>1</v>
      </c>
      <c r="Q19" s="21">
        <v>8</v>
      </c>
      <c r="R19" s="28">
        <v>5</v>
      </c>
      <c r="S19" s="21">
        <v>7</v>
      </c>
      <c r="T19" s="21">
        <v>16</v>
      </c>
      <c r="U19" s="21"/>
      <c r="V19" s="21"/>
      <c r="W19" s="21"/>
      <c r="X19" s="21"/>
      <c r="Y19" s="21"/>
      <c r="Z19" s="21"/>
      <c r="AA19" s="21">
        <f>SUM(N19:Z19)</f>
        <v>37</v>
      </c>
      <c r="AB19" s="111">
        <v>0.82199999999999995</v>
      </c>
      <c r="AC19" s="19"/>
      <c r="AD19" s="45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</row>
    <row r="20" spans="1:140" ht="15" thickBot="1">
      <c r="A20" s="12">
        <v>219</v>
      </c>
      <c r="B20" s="21" t="s">
        <v>45</v>
      </c>
      <c r="C20" s="30" t="s">
        <v>89</v>
      </c>
      <c r="D20" s="27" t="s">
        <v>37</v>
      </c>
      <c r="E20" s="23">
        <v>3</v>
      </c>
      <c r="F20" s="23" t="s">
        <v>10</v>
      </c>
      <c r="G20" s="21"/>
      <c r="H20" s="21">
        <v>3</v>
      </c>
      <c r="I20" s="21">
        <v>86</v>
      </c>
      <c r="J20" s="21">
        <v>75</v>
      </c>
      <c r="K20" s="24">
        <v>14</v>
      </c>
      <c r="L20" s="25">
        <v>19</v>
      </c>
      <c r="M20" s="26">
        <v>227</v>
      </c>
      <c r="N20" s="21"/>
      <c r="O20" s="21"/>
      <c r="P20" s="21">
        <v>2</v>
      </c>
      <c r="Q20" s="21"/>
      <c r="R20" s="28">
        <v>6</v>
      </c>
      <c r="S20" s="21"/>
      <c r="T20" s="21"/>
      <c r="U20" s="21"/>
      <c r="V20" s="21"/>
      <c r="W20" s="21"/>
      <c r="X20" s="21"/>
      <c r="Y20" s="21"/>
      <c r="Z20" s="21"/>
      <c r="AA20" s="21">
        <f>SUM(N20:Z20)</f>
        <v>8</v>
      </c>
      <c r="AB20" s="110">
        <v>3.5000000000000003E-2</v>
      </c>
      <c r="AC20" s="36"/>
      <c r="AD20" s="45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</row>
    <row r="21" spans="1:140" ht="15" thickBot="1">
      <c r="A21" s="12">
        <v>220</v>
      </c>
      <c r="B21" s="21" t="s">
        <v>40</v>
      </c>
      <c r="C21" s="30" t="s">
        <v>90</v>
      </c>
      <c r="D21" s="17" t="s">
        <v>37</v>
      </c>
      <c r="E21" s="38">
        <v>2</v>
      </c>
      <c r="F21" s="23" t="s">
        <v>39</v>
      </c>
      <c r="G21" s="21"/>
      <c r="H21" s="21">
        <v>4</v>
      </c>
      <c r="I21" s="21">
        <v>117</v>
      </c>
      <c r="J21" s="21">
        <v>210</v>
      </c>
      <c r="K21" s="21">
        <v>277</v>
      </c>
      <c r="L21" s="25">
        <v>371</v>
      </c>
      <c r="M21" s="26">
        <v>350</v>
      </c>
      <c r="N21" s="27"/>
      <c r="O21" s="21">
        <v>2</v>
      </c>
      <c r="P21" s="21">
        <v>48</v>
      </c>
      <c r="Q21" s="21">
        <v>56</v>
      </c>
      <c r="R21" s="28">
        <v>14</v>
      </c>
      <c r="S21" s="21">
        <v>11</v>
      </c>
      <c r="T21" s="21">
        <v>76</v>
      </c>
      <c r="U21" s="21">
        <v>1</v>
      </c>
      <c r="V21" s="21"/>
      <c r="W21" s="21"/>
      <c r="X21" s="21"/>
      <c r="Y21" s="21"/>
      <c r="Z21" s="21"/>
      <c r="AA21" s="21">
        <f>SUM(N21:Z21)</f>
        <v>208</v>
      </c>
      <c r="AB21" s="111">
        <v>0.59399999999999997</v>
      </c>
      <c r="AC21" s="19"/>
      <c r="AD21" s="32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</row>
    <row r="22" spans="1:140" ht="15" thickBot="1">
      <c r="A22" s="12">
        <v>468</v>
      </c>
      <c r="B22" s="21" t="s">
        <v>35</v>
      </c>
      <c r="C22" s="30" t="s">
        <v>174</v>
      </c>
      <c r="D22" s="17" t="s">
        <v>37</v>
      </c>
      <c r="E22" s="38">
        <v>2</v>
      </c>
      <c r="F22" s="23" t="s">
        <v>163</v>
      </c>
      <c r="G22" s="21"/>
      <c r="H22" s="21" t="s">
        <v>34</v>
      </c>
      <c r="I22" s="21" t="s">
        <v>34</v>
      </c>
      <c r="J22" s="21" t="s">
        <v>34</v>
      </c>
      <c r="K22" s="24">
        <v>24</v>
      </c>
      <c r="L22" s="25">
        <v>18</v>
      </c>
      <c r="M22" s="26">
        <v>45</v>
      </c>
      <c r="N22" s="21"/>
      <c r="O22" s="27"/>
      <c r="P22" s="21">
        <v>7</v>
      </c>
      <c r="Q22" s="21"/>
      <c r="R22" s="28">
        <v>1</v>
      </c>
      <c r="S22" s="21"/>
      <c r="T22" s="21"/>
      <c r="U22" s="21"/>
      <c r="V22" s="21"/>
      <c r="W22" s="21"/>
      <c r="X22" s="21"/>
      <c r="Y22" s="21"/>
      <c r="Z22" s="21"/>
      <c r="AA22" s="21">
        <f>SUM(N22:Z22)</f>
        <v>8</v>
      </c>
      <c r="AB22" s="110">
        <v>0.17799999999999999</v>
      </c>
      <c r="AC22" s="19"/>
      <c r="AD22" s="36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</row>
    <row r="23" spans="1:140" ht="15" thickBot="1">
      <c r="A23" s="12">
        <v>221</v>
      </c>
      <c r="B23" s="21" t="s">
        <v>45</v>
      </c>
      <c r="C23" s="30" t="s">
        <v>91</v>
      </c>
      <c r="D23" s="27" t="s">
        <v>37</v>
      </c>
      <c r="E23" s="23">
        <v>2</v>
      </c>
      <c r="F23" s="23" t="s">
        <v>10</v>
      </c>
      <c r="G23" s="21"/>
      <c r="H23" s="21">
        <v>38</v>
      </c>
      <c r="I23" s="21">
        <v>49</v>
      </c>
      <c r="J23" s="21">
        <v>59</v>
      </c>
      <c r="K23" s="24">
        <v>9</v>
      </c>
      <c r="L23" s="25">
        <v>18</v>
      </c>
      <c r="M23" s="26">
        <v>45</v>
      </c>
      <c r="N23" s="27"/>
      <c r="O23" s="21">
        <v>24</v>
      </c>
      <c r="P23" s="21"/>
      <c r="Q23" s="21">
        <v>2</v>
      </c>
      <c r="R23" s="28"/>
      <c r="S23" s="21">
        <v>2</v>
      </c>
      <c r="T23" s="21"/>
      <c r="U23" s="21"/>
      <c r="V23" s="21"/>
      <c r="W23" s="21"/>
      <c r="X23" s="21"/>
      <c r="Y23" s="21"/>
      <c r="Z23" s="21"/>
      <c r="AA23" s="21">
        <f>SUM(N23:Z23)</f>
        <v>28</v>
      </c>
      <c r="AB23" s="111">
        <v>0.622</v>
      </c>
      <c r="AC23" s="36"/>
      <c r="AD23" s="45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</row>
    <row r="24" spans="1:140" ht="15" thickBot="1">
      <c r="A24" s="12">
        <v>222</v>
      </c>
      <c r="B24" s="21" t="s">
        <v>69</v>
      </c>
      <c r="C24" s="30" t="s">
        <v>92</v>
      </c>
      <c r="D24" s="17" t="s">
        <v>37</v>
      </c>
      <c r="E24" s="23">
        <v>1</v>
      </c>
      <c r="F24" s="23" t="s">
        <v>44</v>
      </c>
      <c r="G24" s="21"/>
      <c r="H24" s="21">
        <v>12</v>
      </c>
      <c r="I24" s="21">
        <v>38</v>
      </c>
      <c r="J24" s="21">
        <v>23</v>
      </c>
      <c r="K24" s="24">
        <v>47</v>
      </c>
      <c r="L24" s="25">
        <v>16</v>
      </c>
      <c r="M24" s="26">
        <v>141</v>
      </c>
      <c r="N24" s="27"/>
      <c r="O24" s="27"/>
      <c r="P24" s="21"/>
      <c r="Q24" s="21"/>
      <c r="R24" s="28"/>
      <c r="S24" s="21"/>
      <c r="T24" s="21"/>
      <c r="U24" s="21"/>
      <c r="V24" s="21"/>
      <c r="W24" s="21"/>
      <c r="X24" s="21"/>
      <c r="Y24" s="21"/>
      <c r="Z24" s="21"/>
      <c r="AA24" s="21">
        <f>SUM(N24:Z24)</f>
        <v>0</v>
      </c>
      <c r="AB24" s="110">
        <v>0</v>
      </c>
      <c r="AC24" s="36"/>
      <c r="AD24" s="45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</row>
    <row r="25" spans="1:140" ht="15" thickBot="1">
      <c r="A25" s="12">
        <v>515</v>
      </c>
      <c r="B25" s="21" t="s">
        <v>50</v>
      </c>
      <c r="C25" s="30" t="s">
        <v>186</v>
      </c>
      <c r="D25" s="17" t="s">
        <v>37</v>
      </c>
      <c r="E25" s="38">
        <v>3</v>
      </c>
      <c r="F25" s="23" t="s">
        <v>177</v>
      </c>
      <c r="G25" s="21"/>
      <c r="H25" s="21" t="s">
        <v>34</v>
      </c>
      <c r="I25" s="21" t="s">
        <v>34</v>
      </c>
      <c r="J25" s="21" t="s">
        <v>34</v>
      </c>
      <c r="K25" s="24" t="s">
        <v>34</v>
      </c>
      <c r="L25" s="25" t="s">
        <v>34</v>
      </c>
      <c r="M25" s="26">
        <v>40</v>
      </c>
      <c r="N25" s="21"/>
      <c r="O25" s="21"/>
      <c r="P25" s="21"/>
      <c r="Q25" s="21"/>
      <c r="R25" s="28"/>
      <c r="S25" s="21"/>
      <c r="T25" s="21"/>
      <c r="U25" s="21"/>
      <c r="V25" s="21"/>
      <c r="W25" s="21"/>
      <c r="X25" s="21"/>
      <c r="Y25" s="21"/>
      <c r="Z25" s="21"/>
      <c r="AA25" s="21">
        <f>SUM(N25:Z25)</f>
        <v>0</v>
      </c>
      <c r="AB25" s="110">
        <v>0</v>
      </c>
      <c r="AC25" s="36"/>
      <c r="AD25" s="36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</row>
    <row r="26" spans="1:140" ht="15" thickBot="1">
      <c r="A26" s="12">
        <v>224</v>
      </c>
      <c r="B26" s="21" t="s">
        <v>45</v>
      </c>
      <c r="C26" s="30" t="s">
        <v>93</v>
      </c>
      <c r="D26" s="17" t="s">
        <v>37</v>
      </c>
      <c r="E26" s="38">
        <v>2</v>
      </c>
      <c r="F26" s="23" t="s">
        <v>10</v>
      </c>
      <c r="G26" s="21"/>
      <c r="H26" s="21">
        <v>54</v>
      </c>
      <c r="I26" s="21">
        <v>68</v>
      </c>
      <c r="J26" s="21">
        <v>83</v>
      </c>
      <c r="K26" s="24">
        <v>151</v>
      </c>
      <c r="L26" s="25">
        <v>109</v>
      </c>
      <c r="M26" s="26">
        <v>150</v>
      </c>
      <c r="N26" s="27"/>
      <c r="O26" s="21"/>
      <c r="P26" s="21">
        <v>12</v>
      </c>
      <c r="Q26" s="21">
        <v>3</v>
      </c>
      <c r="R26" s="28">
        <v>10</v>
      </c>
      <c r="S26" s="21">
        <v>13</v>
      </c>
      <c r="T26" s="21">
        <v>3</v>
      </c>
      <c r="U26" s="21"/>
      <c r="V26" s="21"/>
      <c r="W26" s="21"/>
      <c r="X26" s="21"/>
      <c r="Y26" s="21"/>
      <c r="Z26" s="21"/>
      <c r="AA26" s="21">
        <f>SUM(N26:Z26)</f>
        <v>41</v>
      </c>
      <c r="AB26" s="110">
        <v>0.27300000000000002</v>
      </c>
      <c r="AC26" s="36"/>
      <c r="AD26" s="45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</row>
    <row r="27" spans="1:140" ht="15" thickBot="1">
      <c r="A27" s="12">
        <v>172</v>
      </c>
      <c r="B27" s="21" t="s">
        <v>45</v>
      </c>
      <c r="C27" s="30" t="s">
        <v>57</v>
      </c>
      <c r="D27" s="17" t="s">
        <v>37</v>
      </c>
      <c r="E27" s="23">
        <v>1</v>
      </c>
      <c r="F27" s="23" t="s">
        <v>10</v>
      </c>
      <c r="G27" s="21"/>
      <c r="H27" s="21" t="s">
        <v>34</v>
      </c>
      <c r="I27" s="21" t="s">
        <v>34</v>
      </c>
      <c r="J27" s="21" t="s">
        <v>34</v>
      </c>
      <c r="K27" s="24">
        <v>0</v>
      </c>
      <c r="L27" s="25">
        <v>3</v>
      </c>
      <c r="M27" s="26">
        <v>35</v>
      </c>
      <c r="N27" s="27"/>
      <c r="O27" s="27"/>
      <c r="P27" s="21"/>
      <c r="Q27" s="21">
        <v>1</v>
      </c>
      <c r="R27" s="28"/>
      <c r="S27" s="21"/>
      <c r="T27" s="21"/>
      <c r="U27" s="21"/>
      <c r="V27" s="21"/>
      <c r="W27" s="21"/>
      <c r="X27" s="21"/>
      <c r="Y27" s="21"/>
      <c r="Z27" s="21"/>
      <c r="AA27" s="21">
        <f>SUM(N27:Z27)</f>
        <v>1</v>
      </c>
      <c r="AB27" s="110">
        <v>2.9000000000000001E-2</v>
      </c>
      <c r="AC27" s="19"/>
      <c r="AD27" s="4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</row>
    <row r="28" spans="1:140" ht="15" thickBot="1">
      <c r="A28" s="12" t="s">
        <v>199</v>
      </c>
      <c r="B28" s="27" t="s">
        <v>69</v>
      </c>
      <c r="C28" s="30" t="s">
        <v>200</v>
      </c>
      <c r="D28" s="13" t="s">
        <v>37</v>
      </c>
      <c r="E28" s="38">
        <v>3</v>
      </c>
      <c r="F28" s="23" t="s">
        <v>177</v>
      </c>
      <c r="G28" s="21"/>
      <c r="H28" s="21" t="s">
        <v>34</v>
      </c>
      <c r="I28" s="21" t="s">
        <v>34</v>
      </c>
      <c r="J28" s="21" t="s">
        <v>34</v>
      </c>
      <c r="K28" s="21">
        <v>11</v>
      </c>
      <c r="L28" s="25">
        <v>13</v>
      </c>
      <c r="M28" s="26">
        <v>35</v>
      </c>
      <c r="N28" s="27"/>
      <c r="O28" s="27"/>
      <c r="P28" s="27"/>
      <c r="Q28" s="21">
        <v>1</v>
      </c>
      <c r="R28" s="28">
        <v>1</v>
      </c>
      <c r="S28" s="21"/>
      <c r="T28" s="21">
        <v>3</v>
      </c>
      <c r="U28" s="21"/>
      <c r="V28" s="21"/>
      <c r="W28" s="21"/>
      <c r="X28" s="21"/>
      <c r="Y28" s="21"/>
      <c r="Z28" s="21"/>
      <c r="AA28" s="21">
        <f>SUM(N28:Z28)</f>
        <v>5</v>
      </c>
      <c r="AB28" s="110">
        <v>0.14299999999999999</v>
      </c>
      <c r="AC28" s="60"/>
      <c r="AD28" s="36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</row>
    <row r="29" spans="1:140" ht="15" thickBot="1">
      <c r="A29" s="12">
        <v>159</v>
      </c>
      <c r="B29" s="21" t="s">
        <v>45</v>
      </c>
      <c r="C29" s="30" t="s">
        <v>46</v>
      </c>
      <c r="D29" s="27" t="s">
        <v>37</v>
      </c>
      <c r="E29" s="23">
        <v>3</v>
      </c>
      <c r="F29" s="23" t="s">
        <v>39</v>
      </c>
      <c r="G29" s="21"/>
      <c r="H29" s="21">
        <v>255</v>
      </c>
      <c r="I29" s="21">
        <v>306</v>
      </c>
      <c r="J29" s="21">
        <v>260</v>
      </c>
      <c r="K29" s="21">
        <v>128</v>
      </c>
      <c r="L29" s="25">
        <v>271</v>
      </c>
      <c r="M29" s="26">
        <v>250</v>
      </c>
      <c r="N29" s="27"/>
      <c r="O29" s="27"/>
      <c r="P29" s="21">
        <v>1</v>
      </c>
      <c r="Q29" s="21">
        <v>63</v>
      </c>
      <c r="R29" s="28">
        <v>34</v>
      </c>
      <c r="S29" s="21">
        <v>12</v>
      </c>
      <c r="T29" s="21">
        <v>3</v>
      </c>
      <c r="U29" s="21"/>
      <c r="V29" s="21"/>
      <c r="W29" s="21"/>
      <c r="X29" s="21"/>
      <c r="Y29" s="21"/>
      <c r="Z29" s="21"/>
      <c r="AA29" s="21">
        <f>SUM(N29:Z29)</f>
        <v>113</v>
      </c>
      <c r="AB29" s="111">
        <v>0.45200000000000001</v>
      </c>
      <c r="AC29" s="19"/>
      <c r="AD29" s="33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</row>
    <row r="30" spans="1:140" ht="15" thickBot="1">
      <c r="A30" s="12">
        <v>166</v>
      </c>
      <c r="B30" s="21" t="s">
        <v>35</v>
      </c>
      <c r="C30" s="30" t="s">
        <v>55</v>
      </c>
      <c r="D30" s="13" t="s">
        <v>37</v>
      </c>
      <c r="E30" s="23">
        <v>3</v>
      </c>
      <c r="F30" s="23" t="s">
        <v>53</v>
      </c>
      <c r="G30" s="21"/>
      <c r="H30" s="21">
        <v>193</v>
      </c>
      <c r="I30" s="21">
        <v>232</v>
      </c>
      <c r="J30" s="21">
        <v>175</v>
      </c>
      <c r="K30" s="24">
        <v>191</v>
      </c>
      <c r="L30" s="25">
        <v>210</v>
      </c>
      <c r="M30" s="26">
        <v>185</v>
      </c>
      <c r="N30" s="27"/>
      <c r="O30" s="27"/>
      <c r="P30" s="21"/>
      <c r="Q30" s="21">
        <v>29</v>
      </c>
      <c r="R30" s="28">
        <v>54</v>
      </c>
      <c r="S30" s="21">
        <v>18</v>
      </c>
      <c r="T30" s="21">
        <v>2</v>
      </c>
      <c r="U30" s="21"/>
      <c r="V30" s="21"/>
      <c r="W30" s="21"/>
      <c r="X30" s="21"/>
      <c r="Y30" s="21"/>
      <c r="Z30" s="21"/>
      <c r="AA30" s="21">
        <f>SUM(N30:Z30)</f>
        <v>103</v>
      </c>
      <c r="AB30" s="111">
        <v>0.55700000000000005</v>
      </c>
      <c r="AC30" s="60"/>
      <c r="AD30" s="36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</row>
    <row r="31" spans="1:140" ht="15" thickBot="1">
      <c r="A31" s="12" t="s">
        <v>203</v>
      </c>
      <c r="B31" s="27" t="s">
        <v>40</v>
      </c>
      <c r="C31" s="30" t="s">
        <v>204</v>
      </c>
      <c r="D31" s="56" t="s">
        <v>37</v>
      </c>
      <c r="E31" s="38">
        <v>2</v>
      </c>
      <c r="F31" s="50" t="s">
        <v>156</v>
      </c>
      <c r="G31" s="21"/>
      <c r="H31" s="21" t="s">
        <v>34</v>
      </c>
      <c r="I31" s="21" t="s">
        <v>34</v>
      </c>
      <c r="J31" s="21" t="s">
        <v>34</v>
      </c>
      <c r="K31" s="21">
        <v>5</v>
      </c>
      <c r="L31" s="25">
        <v>75</v>
      </c>
      <c r="M31" s="26">
        <v>95</v>
      </c>
      <c r="N31" s="27"/>
      <c r="O31" s="27">
        <v>18</v>
      </c>
      <c r="P31" s="21"/>
      <c r="Q31" s="21"/>
      <c r="R31" s="27"/>
      <c r="S31" s="21">
        <v>4</v>
      </c>
      <c r="T31" s="21"/>
      <c r="U31" s="21"/>
      <c r="V31" s="21"/>
      <c r="W31" s="21"/>
      <c r="X31" s="21"/>
      <c r="Y31" s="21"/>
      <c r="Z31" s="21"/>
      <c r="AA31" s="21">
        <f>SUM(N31:Z31)</f>
        <v>22</v>
      </c>
      <c r="AB31" s="110">
        <v>0.23200000000000001</v>
      </c>
      <c r="AC31" s="60"/>
      <c r="AD31" s="36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</row>
    <row r="32" spans="1:140" ht="15" thickBot="1">
      <c r="A32" s="12" t="s">
        <v>205</v>
      </c>
      <c r="B32" s="21" t="s">
        <v>35</v>
      </c>
      <c r="C32" s="30" t="s">
        <v>206</v>
      </c>
      <c r="D32" s="13" t="s">
        <v>37</v>
      </c>
      <c r="E32" s="38">
        <v>1</v>
      </c>
      <c r="F32" s="50" t="s">
        <v>156</v>
      </c>
      <c r="G32" s="21"/>
      <c r="H32" s="21" t="s">
        <v>34</v>
      </c>
      <c r="I32" s="21">
        <v>115</v>
      </c>
      <c r="J32" s="21">
        <v>67</v>
      </c>
      <c r="K32" s="24">
        <v>209</v>
      </c>
      <c r="L32" s="25">
        <v>59</v>
      </c>
      <c r="M32" s="26">
        <v>85</v>
      </c>
      <c r="N32" s="27"/>
      <c r="O32" s="27"/>
      <c r="P32" s="21"/>
      <c r="Q32" s="21">
        <v>4</v>
      </c>
      <c r="R32" s="28">
        <v>39</v>
      </c>
      <c r="S32" s="21">
        <v>33</v>
      </c>
      <c r="T32" s="21">
        <v>19</v>
      </c>
      <c r="U32" s="21">
        <v>2</v>
      </c>
      <c r="V32" s="21"/>
      <c r="W32" s="21"/>
      <c r="X32" s="21"/>
      <c r="Y32" s="21"/>
      <c r="Z32" s="21"/>
      <c r="AA32" s="21">
        <f>SUM(N32:Z32)</f>
        <v>97</v>
      </c>
      <c r="AB32" s="112">
        <v>1.141</v>
      </c>
      <c r="AC32" s="36"/>
      <c r="AD32" s="36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</row>
    <row r="33" spans="1:140" ht="15" thickBot="1">
      <c r="A33" s="12">
        <v>470</v>
      </c>
      <c r="B33" s="52" t="s">
        <v>50</v>
      </c>
      <c r="C33" s="30" t="s">
        <v>176</v>
      </c>
      <c r="D33" s="108" t="s">
        <v>42</v>
      </c>
      <c r="E33" s="38">
        <v>3</v>
      </c>
      <c r="F33" s="23" t="s">
        <v>177</v>
      </c>
      <c r="G33" s="21"/>
      <c r="H33" s="21" t="s">
        <v>34</v>
      </c>
      <c r="I33" s="21" t="s">
        <v>34</v>
      </c>
      <c r="J33" s="21" t="s">
        <v>34</v>
      </c>
      <c r="K33" s="24" t="s">
        <v>34</v>
      </c>
      <c r="L33" s="25" t="s">
        <v>34</v>
      </c>
      <c r="M33" s="26">
        <v>10</v>
      </c>
      <c r="N33" s="27"/>
      <c r="O33" s="27">
        <v>1</v>
      </c>
      <c r="P33" s="21">
        <v>2</v>
      </c>
      <c r="Q33" s="21">
        <v>2</v>
      </c>
      <c r="R33" s="28"/>
      <c r="S33" s="21"/>
      <c r="T33" s="21"/>
      <c r="U33" s="21"/>
      <c r="V33" s="21"/>
      <c r="W33" s="21"/>
      <c r="X33" s="21"/>
      <c r="Y33" s="21"/>
      <c r="Z33" s="21"/>
      <c r="AA33" s="21">
        <f>SUM(N33:Z33)</f>
        <v>5</v>
      </c>
      <c r="AB33" s="111">
        <v>0.5</v>
      </c>
      <c r="AC33" s="19"/>
      <c r="AD33" s="33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</row>
    <row r="34" spans="1:140" ht="15" thickBot="1">
      <c r="A34" s="12">
        <v>226</v>
      </c>
      <c r="B34" s="21" t="s">
        <v>94</v>
      </c>
      <c r="C34" s="30" t="s">
        <v>95</v>
      </c>
      <c r="D34" s="13" t="s">
        <v>37</v>
      </c>
      <c r="E34" s="38">
        <v>3</v>
      </c>
      <c r="F34" s="23" t="s">
        <v>10</v>
      </c>
      <c r="G34" s="21"/>
      <c r="H34" s="21" t="s">
        <v>34</v>
      </c>
      <c r="I34" s="21" t="s">
        <v>34</v>
      </c>
      <c r="J34" s="21" t="s">
        <v>34</v>
      </c>
      <c r="K34" s="24" t="s">
        <v>34</v>
      </c>
      <c r="L34" s="25">
        <v>11</v>
      </c>
      <c r="M34" s="26">
        <v>172</v>
      </c>
      <c r="N34" s="27"/>
      <c r="O34" s="21"/>
      <c r="P34" s="21"/>
      <c r="Q34" s="21">
        <v>1</v>
      </c>
      <c r="R34" s="28"/>
      <c r="S34" s="21">
        <v>3</v>
      </c>
      <c r="T34" s="21">
        <v>10</v>
      </c>
      <c r="U34" s="21">
        <v>6</v>
      </c>
      <c r="V34" s="21"/>
      <c r="W34" s="21"/>
      <c r="X34" s="21"/>
      <c r="Y34" s="21"/>
      <c r="Z34" s="21"/>
      <c r="AA34" s="21">
        <f>SUM(N34:Z34)</f>
        <v>20</v>
      </c>
      <c r="AB34" s="110">
        <v>0.11600000000000001</v>
      </c>
      <c r="AC34" s="19"/>
      <c r="AD34" s="45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</row>
    <row r="35" spans="1:140" ht="15" thickBot="1">
      <c r="A35" s="12">
        <v>442</v>
      </c>
      <c r="B35" s="21" t="s">
        <v>59</v>
      </c>
      <c r="C35" s="30" t="s">
        <v>158</v>
      </c>
      <c r="D35" s="17" t="s">
        <v>42</v>
      </c>
      <c r="E35" s="38">
        <v>2</v>
      </c>
      <c r="F35" s="23" t="s">
        <v>143</v>
      </c>
      <c r="G35" s="21"/>
      <c r="H35" s="21" t="s">
        <v>34</v>
      </c>
      <c r="I35" s="21" t="s">
        <v>34</v>
      </c>
      <c r="J35" s="21" t="s">
        <v>34</v>
      </c>
      <c r="K35" s="24">
        <v>102</v>
      </c>
      <c r="L35" s="25">
        <v>9</v>
      </c>
      <c r="M35" s="26">
        <v>135</v>
      </c>
      <c r="N35" s="27"/>
      <c r="O35" s="21">
        <v>2</v>
      </c>
      <c r="P35" s="21"/>
      <c r="Q35" s="27">
        <v>5</v>
      </c>
      <c r="R35" s="28">
        <v>8</v>
      </c>
      <c r="S35" s="21"/>
      <c r="T35" s="21"/>
      <c r="U35" s="21"/>
      <c r="V35" s="21"/>
      <c r="W35" s="21"/>
      <c r="X35" s="21"/>
      <c r="Y35" s="21"/>
      <c r="Z35" s="21"/>
      <c r="AA35" s="21">
        <f>SUM(N35:Z35)</f>
        <v>15</v>
      </c>
      <c r="AB35" s="110">
        <v>0.111</v>
      </c>
      <c r="AC35" s="19"/>
      <c r="AD35" s="36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</row>
    <row r="36" spans="1:140" ht="15" hidden="1" thickBot="1">
      <c r="A36" s="12">
        <v>209</v>
      </c>
      <c r="B36" s="41" t="s">
        <v>59</v>
      </c>
      <c r="C36" s="30" t="s">
        <v>60</v>
      </c>
      <c r="D36" s="42" t="s">
        <v>37</v>
      </c>
      <c r="E36" s="42">
        <v>3</v>
      </c>
      <c r="F36" s="41" t="s">
        <v>61</v>
      </c>
      <c r="G36" s="41"/>
      <c r="H36" s="41">
        <v>31</v>
      </c>
      <c r="I36" s="41">
        <v>90</v>
      </c>
      <c r="J36" s="41">
        <v>63</v>
      </c>
      <c r="K36" s="41">
        <v>0</v>
      </c>
      <c r="L36" s="41">
        <v>8</v>
      </c>
      <c r="M36" s="41">
        <v>60</v>
      </c>
      <c r="N36" s="41"/>
      <c r="O36" s="41"/>
      <c r="P36" s="41"/>
      <c r="Q36" s="41"/>
      <c r="R36" s="43"/>
      <c r="S36" s="41"/>
      <c r="T36" s="41"/>
      <c r="U36" s="41"/>
      <c r="V36" s="41"/>
      <c r="W36" s="41"/>
      <c r="X36" s="41"/>
      <c r="Y36" s="41"/>
      <c r="Z36" s="41"/>
      <c r="AA36" s="41">
        <f>SUM(N36:Z36)</f>
        <v>0</v>
      </c>
      <c r="AB36" s="110">
        <v>0</v>
      </c>
      <c r="AC36" s="19"/>
      <c r="AD36" s="33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</row>
    <row r="37" spans="1:140" ht="15" thickBot="1">
      <c r="A37" s="12" t="s">
        <v>195</v>
      </c>
      <c r="B37" s="52" t="s">
        <v>45</v>
      </c>
      <c r="C37" s="30" t="s">
        <v>196</v>
      </c>
      <c r="D37" s="21" t="s">
        <v>42</v>
      </c>
      <c r="E37" s="23">
        <v>3</v>
      </c>
      <c r="F37" s="50" t="s">
        <v>156</v>
      </c>
      <c r="G37" s="21"/>
      <c r="H37" s="21" t="s">
        <v>34</v>
      </c>
      <c r="I37" s="21" t="s">
        <v>34</v>
      </c>
      <c r="J37" s="21" t="s">
        <v>34</v>
      </c>
      <c r="K37" s="24" t="s">
        <v>34</v>
      </c>
      <c r="L37" s="25" t="s">
        <v>34</v>
      </c>
      <c r="M37" s="26">
        <v>70</v>
      </c>
      <c r="N37" s="27"/>
      <c r="O37" s="27"/>
      <c r="P37" s="21">
        <v>3</v>
      </c>
      <c r="Q37" s="21">
        <v>3</v>
      </c>
      <c r="R37" s="28">
        <v>1</v>
      </c>
      <c r="S37" s="21">
        <v>1</v>
      </c>
      <c r="T37" s="21"/>
      <c r="U37" s="21"/>
      <c r="V37" s="21"/>
      <c r="W37" s="21"/>
      <c r="X37" s="21"/>
      <c r="Y37" s="21"/>
      <c r="Z37" s="21"/>
      <c r="AA37" s="21">
        <f>SUM(N37:Z37)</f>
        <v>8</v>
      </c>
      <c r="AB37" s="110">
        <v>0.114</v>
      </c>
      <c r="AC37" s="36"/>
      <c r="AD37" s="36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</row>
    <row r="38" spans="1:140" ht="15" thickBot="1">
      <c r="A38" s="12">
        <v>484</v>
      </c>
      <c r="B38" s="21" t="s">
        <v>45</v>
      </c>
      <c r="C38" s="30" t="s">
        <v>180</v>
      </c>
      <c r="D38" s="17" t="s">
        <v>42</v>
      </c>
      <c r="E38" s="38">
        <v>3</v>
      </c>
      <c r="F38" s="23" t="s">
        <v>177</v>
      </c>
      <c r="G38" s="21"/>
      <c r="H38" s="21" t="s">
        <v>34</v>
      </c>
      <c r="I38" s="21" t="s">
        <v>34</v>
      </c>
      <c r="J38" s="21" t="s">
        <v>34</v>
      </c>
      <c r="K38" s="21">
        <v>1</v>
      </c>
      <c r="L38" s="25">
        <v>7</v>
      </c>
      <c r="M38" s="26">
        <v>55</v>
      </c>
      <c r="N38" s="21"/>
      <c r="O38" s="27"/>
      <c r="P38" s="21"/>
      <c r="Q38" s="21"/>
      <c r="R38" s="28"/>
      <c r="S38" s="21"/>
      <c r="T38" s="21"/>
      <c r="U38" s="21"/>
      <c r="V38" s="21"/>
      <c r="W38" s="21"/>
      <c r="X38" s="21"/>
      <c r="Y38" s="21"/>
      <c r="Z38" s="21"/>
      <c r="AA38" s="21">
        <f>SUM(N38:Z38)</f>
        <v>0</v>
      </c>
      <c r="AB38" s="110">
        <v>0</v>
      </c>
      <c r="AC38" s="19"/>
      <c r="AD38" s="36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</row>
    <row r="39" spans="1:140" ht="15" thickBot="1">
      <c r="A39" s="12">
        <v>259</v>
      </c>
      <c r="B39" s="21" t="s">
        <v>69</v>
      </c>
      <c r="C39" s="30" t="s">
        <v>114</v>
      </c>
      <c r="D39" s="27" t="s">
        <v>37</v>
      </c>
      <c r="E39" s="23">
        <v>3</v>
      </c>
      <c r="F39" s="23" t="s">
        <v>44</v>
      </c>
      <c r="G39" s="21"/>
      <c r="H39" s="21" t="s">
        <v>34</v>
      </c>
      <c r="I39" s="21" t="s">
        <v>34</v>
      </c>
      <c r="J39" s="21" t="s">
        <v>34</v>
      </c>
      <c r="K39" s="24">
        <v>20</v>
      </c>
      <c r="L39" s="25">
        <v>15</v>
      </c>
      <c r="M39" s="26">
        <v>50</v>
      </c>
      <c r="N39" s="27"/>
      <c r="O39" s="27"/>
      <c r="P39" s="21"/>
      <c r="Q39" s="21"/>
      <c r="R39" s="28">
        <v>1</v>
      </c>
      <c r="S39" s="21">
        <v>2</v>
      </c>
      <c r="T39" s="21">
        <v>1</v>
      </c>
      <c r="U39" s="21">
        <v>4</v>
      </c>
      <c r="V39" s="21"/>
      <c r="W39" s="21"/>
      <c r="X39" s="21"/>
      <c r="Y39" s="21"/>
      <c r="Z39" s="21"/>
      <c r="AA39" s="21">
        <f>SUM(N39:Z39)</f>
        <v>8</v>
      </c>
      <c r="AB39" s="110">
        <v>0.16</v>
      </c>
      <c r="AC39" s="19"/>
      <c r="AD39" s="33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</row>
    <row r="40" spans="1:140" ht="15" thickBot="1">
      <c r="A40" s="12">
        <v>227</v>
      </c>
      <c r="B40" s="21" t="s">
        <v>40</v>
      </c>
      <c r="C40" s="30" t="s">
        <v>96</v>
      </c>
      <c r="D40" s="27" t="s">
        <v>37</v>
      </c>
      <c r="E40" s="23">
        <v>3</v>
      </c>
      <c r="F40" s="23" t="s">
        <v>39</v>
      </c>
      <c r="G40" s="21"/>
      <c r="H40" s="21">
        <v>49</v>
      </c>
      <c r="I40" s="21">
        <v>61</v>
      </c>
      <c r="J40" s="21">
        <v>118</v>
      </c>
      <c r="K40" s="24">
        <v>208</v>
      </c>
      <c r="L40" s="25">
        <v>159</v>
      </c>
      <c r="M40" s="26">
        <v>150</v>
      </c>
      <c r="N40" s="27"/>
      <c r="O40" s="27"/>
      <c r="P40" s="21">
        <v>21</v>
      </c>
      <c r="Q40" s="21">
        <v>72</v>
      </c>
      <c r="R40" s="28">
        <v>23</v>
      </c>
      <c r="S40" s="21">
        <v>10</v>
      </c>
      <c r="T40" s="21">
        <v>6</v>
      </c>
      <c r="U40" s="21"/>
      <c r="V40" s="21"/>
      <c r="W40" s="21"/>
      <c r="X40" s="21"/>
      <c r="Y40" s="21"/>
      <c r="Z40" s="21"/>
      <c r="AA40" s="21">
        <f>SUM(N40:Z40)</f>
        <v>132</v>
      </c>
      <c r="AB40" s="111">
        <v>0.88</v>
      </c>
      <c r="AC40" s="36"/>
      <c r="AD40" s="45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</row>
    <row r="41" spans="1:140" ht="15" thickBot="1">
      <c r="A41" s="12">
        <v>504</v>
      </c>
      <c r="B41" s="21" t="s">
        <v>50</v>
      </c>
      <c r="C41" s="30" t="s">
        <v>181</v>
      </c>
      <c r="D41" s="13" t="s">
        <v>42</v>
      </c>
      <c r="E41" s="38">
        <v>3</v>
      </c>
      <c r="F41" s="23" t="s">
        <v>67</v>
      </c>
      <c r="G41" s="21"/>
      <c r="H41" s="21"/>
      <c r="I41" s="21"/>
      <c r="J41" s="21"/>
      <c r="K41" s="24">
        <v>43</v>
      </c>
      <c r="L41" s="25">
        <v>43</v>
      </c>
      <c r="M41" s="26">
        <v>75</v>
      </c>
      <c r="N41" s="27"/>
      <c r="O41" s="27"/>
      <c r="P41" s="21"/>
      <c r="Q41" s="21"/>
      <c r="R41" s="27"/>
      <c r="S41" s="21"/>
      <c r="T41" s="21"/>
      <c r="U41" s="21"/>
      <c r="V41" s="21"/>
      <c r="W41" s="21"/>
      <c r="X41" s="21"/>
      <c r="Y41" s="21"/>
      <c r="Z41" s="21"/>
      <c r="AA41" s="21">
        <f>SUM(N41:Z41)</f>
        <v>0</v>
      </c>
      <c r="AB41" s="110">
        <v>0</v>
      </c>
      <c r="AC41" s="19"/>
      <c r="AD41" s="36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</row>
    <row r="42" spans="1:140" ht="15" hidden="1" thickBot="1">
      <c r="A42" s="12">
        <v>209</v>
      </c>
      <c r="B42" s="37" t="s">
        <v>40</v>
      </c>
      <c r="C42" s="30" t="s">
        <v>146</v>
      </c>
      <c r="D42" s="17" t="s">
        <v>147</v>
      </c>
      <c r="E42" s="38">
        <v>3</v>
      </c>
      <c r="F42" s="23" t="s">
        <v>49</v>
      </c>
      <c r="G42" s="21"/>
      <c r="H42" s="21" t="s">
        <v>34</v>
      </c>
      <c r="I42" s="21" t="s">
        <v>34</v>
      </c>
      <c r="J42" s="21" t="s">
        <v>34</v>
      </c>
      <c r="K42" s="24" t="s">
        <v>34</v>
      </c>
      <c r="L42" s="25" t="s">
        <v>34</v>
      </c>
      <c r="M42" s="26">
        <v>50</v>
      </c>
      <c r="N42" s="21"/>
      <c r="O42" s="21"/>
      <c r="P42" s="21"/>
      <c r="Q42" s="21"/>
      <c r="R42" s="27"/>
      <c r="S42" s="21"/>
      <c r="T42" s="21"/>
      <c r="U42" s="21"/>
      <c r="V42" s="21"/>
      <c r="W42" s="21"/>
      <c r="X42" s="21"/>
      <c r="Y42" s="21"/>
      <c r="Z42" s="21"/>
      <c r="AA42" s="21">
        <f>SUM(N42:Z42)</f>
        <v>0</v>
      </c>
      <c r="AB42" s="110">
        <v>0</v>
      </c>
      <c r="AC42" s="36"/>
      <c r="AD42" s="19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</row>
    <row r="43" spans="1:140" ht="15" hidden="1" thickBot="1">
      <c r="A43" s="12">
        <v>209</v>
      </c>
      <c r="B43" s="37" t="s">
        <v>35</v>
      </c>
      <c r="C43" s="30" t="s">
        <v>159</v>
      </c>
      <c r="D43" s="13" t="s">
        <v>160</v>
      </c>
      <c r="E43" s="38">
        <v>3</v>
      </c>
      <c r="F43" s="23" t="s">
        <v>49</v>
      </c>
      <c r="G43" s="21"/>
      <c r="H43" s="21" t="s">
        <v>34</v>
      </c>
      <c r="I43" s="21" t="s">
        <v>34</v>
      </c>
      <c r="J43" s="21" t="s">
        <v>34</v>
      </c>
      <c r="K43" s="24" t="s">
        <v>34</v>
      </c>
      <c r="L43" s="25" t="s">
        <v>34</v>
      </c>
      <c r="M43" s="26">
        <v>50</v>
      </c>
      <c r="N43" s="27"/>
      <c r="O43" s="27"/>
      <c r="P43" s="21"/>
      <c r="Q43" s="21"/>
      <c r="R43" s="27"/>
      <c r="S43" s="21"/>
      <c r="T43" s="21"/>
      <c r="U43" s="21"/>
      <c r="V43" s="21"/>
      <c r="W43" s="21"/>
      <c r="X43" s="21"/>
      <c r="Y43" s="21"/>
      <c r="Z43" s="21"/>
      <c r="AA43" s="21">
        <f>SUM(N43:Z43)</f>
        <v>0</v>
      </c>
      <c r="AB43" s="110">
        <v>0.04</v>
      </c>
      <c r="AC43" s="19"/>
      <c r="AD43" s="36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</row>
    <row r="44" spans="1:140" ht="15" thickBot="1">
      <c r="A44" s="12">
        <v>228</v>
      </c>
      <c r="B44" s="21" t="s">
        <v>45</v>
      </c>
      <c r="C44" s="30" t="s">
        <v>97</v>
      </c>
      <c r="D44" s="27" t="s">
        <v>37</v>
      </c>
      <c r="E44" s="23">
        <v>3</v>
      </c>
      <c r="F44" s="23" t="s">
        <v>10</v>
      </c>
      <c r="G44" s="21"/>
      <c r="H44" s="21">
        <v>235</v>
      </c>
      <c r="I44" s="21">
        <v>220</v>
      </c>
      <c r="J44" s="21">
        <v>137</v>
      </c>
      <c r="K44" s="24">
        <v>66</v>
      </c>
      <c r="L44" s="25">
        <v>110</v>
      </c>
      <c r="M44" s="26">
        <v>100</v>
      </c>
      <c r="N44" s="27"/>
      <c r="O44" s="27"/>
      <c r="P44" s="21">
        <v>6</v>
      </c>
      <c r="Q44" s="21">
        <v>54</v>
      </c>
      <c r="R44" s="28">
        <v>1</v>
      </c>
      <c r="S44" s="21">
        <v>3</v>
      </c>
      <c r="T44" s="21"/>
      <c r="U44" s="21"/>
      <c r="V44" s="21"/>
      <c r="W44" s="21"/>
      <c r="X44" s="21"/>
      <c r="Y44" s="21"/>
      <c r="Z44" s="21"/>
      <c r="AA44" s="21">
        <f>SUM(N44:Z44)</f>
        <v>64</v>
      </c>
      <c r="AB44" s="111">
        <v>0.64</v>
      </c>
      <c r="AC44" s="36"/>
      <c r="AD44" s="45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</row>
    <row r="45" spans="1:140" ht="15" hidden="1" thickBot="1">
      <c r="A45" s="12">
        <v>209</v>
      </c>
      <c r="B45" s="41"/>
      <c r="C45" s="30" t="s">
        <v>164</v>
      </c>
      <c r="D45" s="41" t="s">
        <v>165</v>
      </c>
      <c r="E45" s="41">
        <v>3</v>
      </c>
      <c r="F45" s="41" t="s">
        <v>163</v>
      </c>
      <c r="G45" s="41"/>
      <c r="H45" s="41"/>
      <c r="I45" s="41"/>
      <c r="J45" s="41"/>
      <c r="K45" s="41"/>
      <c r="L45" s="41"/>
      <c r="M45" s="41">
        <v>0</v>
      </c>
      <c r="N45" s="41"/>
      <c r="O45" s="41">
        <v>1</v>
      </c>
      <c r="P45" s="41"/>
      <c r="Q45" s="41"/>
      <c r="R45" s="43"/>
      <c r="S45" s="41"/>
      <c r="T45" s="41"/>
      <c r="U45" s="41"/>
      <c r="V45" s="41"/>
      <c r="W45" s="41"/>
      <c r="X45" s="41"/>
      <c r="Y45" s="41"/>
      <c r="Z45" s="41"/>
      <c r="AA45" s="41">
        <f>SUM(N45:Z45)</f>
        <v>1</v>
      </c>
      <c r="AB45" s="113" t="e">
        <v>#DIV/0!</v>
      </c>
      <c r="AC45" s="19"/>
      <c r="AD45" s="36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</row>
    <row r="46" spans="1:140" ht="15" thickBot="1">
      <c r="A46" s="12">
        <v>230</v>
      </c>
      <c r="B46" s="21" t="s">
        <v>45</v>
      </c>
      <c r="C46" s="30" t="s">
        <v>98</v>
      </c>
      <c r="D46" s="27" t="s">
        <v>42</v>
      </c>
      <c r="E46" s="23">
        <v>3</v>
      </c>
      <c r="F46" s="23" t="s">
        <v>10</v>
      </c>
      <c r="G46" s="21"/>
      <c r="H46" s="21" t="s">
        <v>34</v>
      </c>
      <c r="I46" s="21" t="s">
        <v>34</v>
      </c>
      <c r="J46" s="21" t="s">
        <v>34</v>
      </c>
      <c r="K46" s="24">
        <v>41</v>
      </c>
      <c r="L46" s="25">
        <v>124</v>
      </c>
      <c r="M46" s="26">
        <v>115</v>
      </c>
      <c r="N46" s="27"/>
      <c r="O46" s="27"/>
      <c r="P46" s="21">
        <v>11</v>
      </c>
      <c r="Q46" s="21">
        <v>36</v>
      </c>
      <c r="R46" s="28">
        <v>7</v>
      </c>
      <c r="S46" s="21">
        <v>4</v>
      </c>
      <c r="T46" s="21"/>
      <c r="U46" s="21"/>
      <c r="V46" s="21"/>
      <c r="W46" s="21"/>
      <c r="X46" s="21"/>
      <c r="Y46" s="21"/>
      <c r="Z46" s="21"/>
      <c r="AA46" s="21">
        <f>SUM(N46:Z46)</f>
        <v>58</v>
      </c>
      <c r="AB46" s="111">
        <v>0.504</v>
      </c>
      <c r="AC46" s="19"/>
      <c r="AD46" s="33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</row>
    <row r="47" spans="1:140" ht="15" thickBot="1">
      <c r="A47" s="12">
        <v>231</v>
      </c>
      <c r="B47" s="21" t="s">
        <v>50</v>
      </c>
      <c r="C47" s="30" t="s">
        <v>99</v>
      </c>
      <c r="D47" s="17" t="s">
        <v>37</v>
      </c>
      <c r="E47" s="38">
        <v>3</v>
      </c>
      <c r="F47" s="23" t="s">
        <v>52</v>
      </c>
      <c r="G47" s="21"/>
      <c r="H47" s="21">
        <v>256</v>
      </c>
      <c r="I47" s="21">
        <v>282</v>
      </c>
      <c r="J47" s="21">
        <v>163</v>
      </c>
      <c r="K47" s="24">
        <v>248</v>
      </c>
      <c r="L47" s="25">
        <v>153</v>
      </c>
      <c r="M47" s="26">
        <v>120</v>
      </c>
      <c r="N47" s="27"/>
      <c r="O47" s="27"/>
      <c r="P47" s="21">
        <v>2</v>
      </c>
      <c r="Q47" s="21">
        <v>26</v>
      </c>
      <c r="R47" s="28">
        <v>14</v>
      </c>
      <c r="S47" s="21">
        <v>9</v>
      </c>
      <c r="T47" s="21">
        <v>5</v>
      </c>
      <c r="U47" s="21"/>
      <c r="V47" s="21"/>
      <c r="W47" s="21"/>
      <c r="X47" s="21"/>
      <c r="Y47" s="21"/>
      <c r="Z47" s="21"/>
      <c r="AA47" s="21">
        <f>SUM(N47:Z47)</f>
        <v>56</v>
      </c>
      <c r="AB47" s="111">
        <v>0.46700000000000003</v>
      </c>
      <c r="AC47" s="29"/>
      <c r="AD47" s="36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</row>
    <row r="48" spans="1:140" ht="15" thickBot="1">
      <c r="A48" s="12">
        <v>602</v>
      </c>
      <c r="B48" s="52" t="s">
        <v>69</v>
      </c>
      <c r="C48" s="30" t="s">
        <v>190</v>
      </c>
      <c r="D48" s="17" t="s">
        <v>42</v>
      </c>
      <c r="E48" s="38">
        <v>3</v>
      </c>
      <c r="F48" s="23" t="s">
        <v>177</v>
      </c>
      <c r="G48" s="21"/>
      <c r="H48" s="21" t="s">
        <v>34</v>
      </c>
      <c r="I48" s="21" t="s">
        <v>34</v>
      </c>
      <c r="J48" s="21" t="s">
        <v>34</v>
      </c>
      <c r="K48" s="24" t="s">
        <v>34</v>
      </c>
      <c r="L48" s="25" t="s">
        <v>34</v>
      </c>
      <c r="M48" s="26">
        <v>60</v>
      </c>
      <c r="N48" s="21"/>
      <c r="O48" s="21"/>
      <c r="P48" s="21"/>
      <c r="Q48" s="21"/>
      <c r="R48" s="28"/>
      <c r="S48" s="21"/>
      <c r="T48" s="21"/>
      <c r="U48" s="21"/>
      <c r="V48" s="21"/>
      <c r="W48" s="21"/>
      <c r="X48" s="21"/>
      <c r="Y48" s="21"/>
      <c r="Z48" s="21"/>
      <c r="AA48" s="21">
        <f>SUM(N48:Z48)</f>
        <v>0</v>
      </c>
      <c r="AB48" s="110">
        <v>0</v>
      </c>
      <c r="AC48" s="36"/>
      <c r="AD48" s="36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</row>
    <row r="49" spans="1:140" ht="15" thickBot="1">
      <c r="A49" s="12">
        <v>179</v>
      </c>
      <c r="B49" s="21" t="s">
        <v>35</v>
      </c>
      <c r="C49" s="30" t="s">
        <v>63</v>
      </c>
      <c r="D49" s="17" t="s">
        <v>37</v>
      </c>
      <c r="E49" s="38">
        <v>3</v>
      </c>
      <c r="F49" s="23" t="s">
        <v>43</v>
      </c>
      <c r="G49" s="21"/>
      <c r="H49" s="21">
        <v>346</v>
      </c>
      <c r="I49" s="21">
        <v>381</v>
      </c>
      <c r="J49" s="21">
        <v>333</v>
      </c>
      <c r="K49" s="24">
        <v>283</v>
      </c>
      <c r="L49" s="25">
        <v>290</v>
      </c>
      <c r="M49" s="26">
        <v>250</v>
      </c>
      <c r="N49" s="27"/>
      <c r="O49" s="21"/>
      <c r="P49" s="21"/>
      <c r="Q49" s="21">
        <v>10</v>
      </c>
      <c r="R49" s="28">
        <v>67</v>
      </c>
      <c r="S49" s="21">
        <v>31</v>
      </c>
      <c r="T49" s="21">
        <v>6</v>
      </c>
      <c r="U49" s="21">
        <v>11</v>
      </c>
      <c r="V49" s="21"/>
      <c r="W49" s="21"/>
      <c r="X49" s="21"/>
      <c r="Y49" s="21"/>
      <c r="Z49" s="21"/>
      <c r="AA49" s="21">
        <f>SUM(N49:Z49)</f>
        <v>125</v>
      </c>
      <c r="AB49" s="111">
        <v>0.5</v>
      </c>
      <c r="AC49" s="36"/>
      <c r="AD49" s="45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</row>
    <row r="50" spans="1:140" ht="15" thickBot="1">
      <c r="A50" s="12">
        <v>516</v>
      </c>
      <c r="B50" s="21" t="s">
        <v>40</v>
      </c>
      <c r="C50" s="30" t="s">
        <v>187</v>
      </c>
      <c r="D50" s="17" t="s">
        <v>37</v>
      </c>
      <c r="E50" s="23">
        <v>3</v>
      </c>
      <c r="F50" s="23" t="s">
        <v>177</v>
      </c>
      <c r="G50" s="21"/>
      <c r="H50" s="21" t="s">
        <v>34</v>
      </c>
      <c r="I50" s="21" t="s">
        <v>34</v>
      </c>
      <c r="J50" s="21" t="s">
        <v>34</v>
      </c>
      <c r="K50" s="24">
        <v>40</v>
      </c>
      <c r="L50" s="25">
        <v>8</v>
      </c>
      <c r="M50" s="26">
        <v>45</v>
      </c>
      <c r="N50" s="27"/>
      <c r="O50" s="27"/>
      <c r="P50" s="21"/>
      <c r="Q50" s="21"/>
      <c r="R50" s="28"/>
      <c r="S50" s="21"/>
      <c r="T50" s="21"/>
      <c r="U50" s="21"/>
      <c r="V50" s="21"/>
      <c r="W50" s="21"/>
      <c r="X50" s="21"/>
      <c r="Y50" s="21"/>
      <c r="Z50" s="21"/>
      <c r="AA50" s="21">
        <f>SUM(N50:Z50)</f>
        <v>0</v>
      </c>
      <c r="AB50" s="110">
        <v>0</v>
      </c>
      <c r="AC50" s="36"/>
      <c r="AD50" s="19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</row>
    <row r="51" spans="1:140" ht="15" thickBot="1">
      <c r="A51" s="12">
        <v>238</v>
      </c>
      <c r="B51" s="21" t="s">
        <v>45</v>
      </c>
      <c r="C51" s="30" t="s">
        <v>101</v>
      </c>
      <c r="D51" s="27" t="s">
        <v>37</v>
      </c>
      <c r="E51" s="23">
        <v>1</v>
      </c>
      <c r="F51" s="23" t="s">
        <v>10</v>
      </c>
      <c r="G51" s="21"/>
      <c r="H51" s="21">
        <v>117</v>
      </c>
      <c r="I51" s="21">
        <v>140</v>
      </c>
      <c r="J51" s="21">
        <v>104</v>
      </c>
      <c r="K51" s="24">
        <v>115</v>
      </c>
      <c r="L51" s="25">
        <v>122</v>
      </c>
      <c r="M51" s="26">
        <v>115</v>
      </c>
      <c r="N51" s="27"/>
      <c r="O51" s="21"/>
      <c r="P51" s="21">
        <v>3</v>
      </c>
      <c r="Q51" s="21">
        <v>40</v>
      </c>
      <c r="R51" s="28">
        <v>2</v>
      </c>
      <c r="S51" s="21"/>
      <c r="T51" s="21"/>
      <c r="U51" s="21"/>
      <c r="V51" s="21"/>
      <c r="W51" s="21"/>
      <c r="X51" s="21"/>
      <c r="Y51" s="21"/>
      <c r="Z51" s="21"/>
      <c r="AA51" s="21">
        <f>SUM(N51:Z51)</f>
        <v>45</v>
      </c>
      <c r="AB51" s="111">
        <v>0.39100000000000001</v>
      </c>
      <c r="AC51" s="60"/>
      <c r="AD51" s="36"/>
      <c r="AE51" s="46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</row>
    <row r="52" spans="1:140" ht="15" thickBot="1">
      <c r="A52" s="12">
        <v>197</v>
      </c>
      <c r="B52" s="21" t="s">
        <v>35</v>
      </c>
      <c r="C52" s="30" t="s">
        <v>77</v>
      </c>
      <c r="D52" s="17" t="s">
        <v>37</v>
      </c>
      <c r="E52" s="38">
        <v>3</v>
      </c>
      <c r="F52" s="23" t="s">
        <v>38</v>
      </c>
      <c r="G52" s="21"/>
      <c r="H52" s="21">
        <v>4</v>
      </c>
      <c r="I52" s="21">
        <v>202</v>
      </c>
      <c r="J52" s="21">
        <v>165</v>
      </c>
      <c r="K52" s="24">
        <v>125</v>
      </c>
      <c r="L52" s="25">
        <v>161</v>
      </c>
      <c r="M52" s="26">
        <v>130</v>
      </c>
      <c r="N52" s="27"/>
      <c r="O52" s="27">
        <v>10</v>
      </c>
      <c r="P52" s="21">
        <v>12</v>
      </c>
      <c r="Q52" s="27">
        <v>3</v>
      </c>
      <c r="R52" s="28">
        <v>9</v>
      </c>
      <c r="S52" s="21">
        <v>14</v>
      </c>
      <c r="T52" s="21">
        <v>7</v>
      </c>
      <c r="U52" s="21">
        <v>3</v>
      </c>
      <c r="V52" s="21"/>
      <c r="W52" s="21"/>
      <c r="X52" s="21"/>
      <c r="Y52" s="21"/>
      <c r="Z52" s="21"/>
      <c r="AA52" s="21">
        <f>SUM(N52:Z52)</f>
        <v>58</v>
      </c>
      <c r="AB52" s="111">
        <v>0.44600000000000001</v>
      </c>
      <c r="AC52" s="36"/>
      <c r="AD52" s="45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</row>
    <row r="53" spans="1:140" ht="15" thickBot="1">
      <c r="A53" s="12">
        <v>473</v>
      </c>
      <c r="B53" s="27" t="s">
        <v>40</v>
      </c>
      <c r="C53" s="30" t="s">
        <v>179</v>
      </c>
      <c r="D53" s="17" t="s">
        <v>37</v>
      </c>
      <c r="E53" s="38">
        <v>3</v>
      </c>
      <c r="F53" s="23" t="s">
        <v>177</v>
      </c>
      <c r="G53" s="21"/>
      <c r="H53" s="21" t="s">
        <v>34</v>
      </c>
      <c r="I53" s="21">
        <v>35</v>
      </c>
      <c r="J53" s="21">
        <v>14</v>
      </c>
      <c r="K53" s="21">
        <v>7</v>
      </c>
      <c r="L53" s="25">
        <v>7</v>
      </c>
      <c r="M53" s="26">
        <v>40</v>
      </c>
      <c r="N53" s="21"/>
      <c r="O53" s="21"/>
      <c r="P53" s="21"/>
      <c r="Q53" s="21">
        <v>1</v>
      </c>
      <c r="R53" s="28">
        <v>1</v>
      </c>
      <c r="S53" s="21">
        <v>1</v>
      </c>
      <c r="T53" s="21"/>
      <c r="U53" s="21"/>
      <c r="V53" s="21"/>
      <c r="W53" s="21"/>
      <c r="X53" s="21"/>
      <c r="Y53" s="21"/>
      <c r="Z53" s="21"/>
      <c r="AA53" s="21">
        <f>SUM(N53:Z53)</f>
        <v>3</v>
      </c>
      <c r="AB53" s="110">
        <v>7.4999999999999997E-2</v>
      </c>
      <c r="AC53" s="19"/>
      <c r="AD53" s="36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</row>
    <row r="54" spans="1:140" ht="15" thickBot="1">
      <c r="A54" s="12">
        <v>195</v>
      </c>
      <c r="B54" s="21" t="s">
        <v>35</v>
      </c>
      <c r="C54" s="30" t="s">
        <v>76</v>
      </c>
      <c r="D54" s="27" t="s">
        <v>37</v>
      </c>
      <c r="E54" s="23">
        <v>3</v>
      </c>
      <c r="F54" s="23" t="s">
        <v>38</v>
      </c>
      <c r="G54" s="21"/>
      <c r="H54" s="21">
        <v>101</v>
      </c>
      <c r="I54" s="21">
        <v>126</v>
      </c>
      <c r="J54" s="21">
        <v>114</v>
      </c>
      <c r="K54" s="24">
        <v>91</v>
      </c>
      <c r="L54" s="27">
        <v>97</v>
      </c>
      <c r="M54" s="26">
        <v>100</v>
      </c>
      <c r="N54" s="21"/>
      <c r="O54" s="21"/>
      <c r="P54" s="21">
        <v>2</v>
      </c>
      <c r="Q54" s="21">
        <v>1</v>
      </c>
      <c r="R54" s="28">
        <v>9</v>
      </c>
      <c r="S54" s="21">
        <v>17</v>
      </c>
      <c r="T54" s="21"/>
      <c r="U54" s="21">
        <v>9</v>
      </c>
      <c r="V54" s="21"/>
      <c r="W54" s="21"/>
      <c r="X54" s="21"/>
      <c r="Y54" s="21"/>
      <c r="Z54" s="21"/>
      <c r="AA54" s="21">
        <f>SUM(N54:Z54)</f>
        <v>38</v>
      </c>
      <c r="AB54" s="111">
        <v>0.38</v>
      </c>
      <c r="AC54" s="36"/>
      <c r="AD54" s="4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</row>
    <row r="55" spans="1:140" ht="15" thickBot="1">
      <c r="A55" s="12">
        <v>240</v>
      </c>
      <c r="B55" s="21" t="s">
        <v>40</v>
      </c>
      <c r="C55" s="30" t="s">
        <v>102</v>
      </c>
      <c r="D55" s="17" t="s">
        <v>37</v>
      </c>
      <c r="E55" s="38">
        <v>3</v>
      </c>
      <c r="F55" s="23" t="s">
        <v>39</v>
      </c>
      <c r="G55" s="21"/>
      <c r="H55" s="21">
        <v>9</v>
      </c>
      <c r="I55" s="21">
        <v>146</v>
      </c>
      <c r="J55" s="21">
        <v>176</v>
      </c>
      <c r="K55" s="24">
        <v>88</v>
      </c>
      <c r="L55" s="25">
        <v>24</v>
      </c>
      <c r="M55" s="26">
        <v>65</v>
      </c>
      <c r="N55" s="21"/>
      <c r="O55" s="21"/>
      <c r="P55" s="21"/>
      <c r="Q55" s="21">
        <v>2</v>
      </c>
      <c r="R55" s="28">
        <v>2</v>
      </c>
      <c r="S55" s="21"/>
      <c r="T55" s="21">
        <v>1</v>
      </c>
      <c r="U55" s="21"/>
      <c r="V55" s="21"/>
      <c r="W55" s="21"/>
      <c r="X55" s="21"/>
      <c r="Y55" s="21"/>
      <c r="Z55" s="21"/>
      <c r="AA55" s="21">
        <f>SUM(N55:Z55)</f>
        <v>5</v>
      </c>
      <c r="AB55" s="110">
        <v>7.6999999999999999E-2</v>
      </c>
      <c r="AC55" s="19"/>
      <c r="AD55" s="32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</row>
    <row r="56" spans="1:140" ht="15" thickBot="1">
      <c r="A56" s="12">
        <v>241</v>
      </c>
      <c r="B56" s="21" t="s">
        <v>69</v>
      </c>
      <c r="C56" s="30" t="s">
        <v>103</v>
      </c>
      <c r="D56" s="17" t="s">
        <v>37</v>
      </c>
      <c r="E56" s="38">
        <v>3</v>
      </c>
      <c r="F56" s="23" t="s">
        <v>44</v>
      </c>
      <c r="G56" s="21"/>
      <c r="H56" s="21">
        <v>19</v>
      </c>
      <c r="I56" s="21">
        <v>64</v>
      </c>
      <c r="J56" s="21">
        <v>13</v>
      </c>
      <c r="K56" s="24">
        <v>68</v>
      </c>
      <c r="L56" s="25">
        <v>71</v>
      </c>
      <c r="M56" s="26">
        <v>95</v>
      </c>
      <c r="N56" s="27"/>
      <c r="O56" s="21"/>
      <c r="P56" s="27"/>
      <c r="Q56" s="21">
        <v>22</v>
      </c>
      <c r="R56" s="28">
        <v>4</v>
      </c>
      <c r="S56" s="21">
        <v>2</v>
      </c>
      <c r="T56" s="21">
        <v>4</v>
      </c>
      <c r="U56" s="21">
        <v>2</v>
      </c>
      <c r="V56" s="21"/>
      <c r="W56" s="21"/>
      <c r="X56" s="21"/>
      <c r="Y56" s="21"/>
      <c r="Z56" s="21"/>
      <c r="AA56" s="21">
        <f>SUM(N56:Z56)</f>
        <v>34</v>
      </c>
      <c r="AB56" s="111">
        <v>0.35799999999999998</v>
      </c>
      <c r="AC56" s="19"/>
      <c r="AD56" s="33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</row>
    <row r="57" spans="1:140" ht="15" thickBot="1">
      <c r="A57" s="12">
        <v>452</v>
      </c>
      <c r="B57" s="21" t="s">
        <v>50</v>
      </c>
      <c r="C57" s="30" t="s">
        <v>166</v>
      </c>
      <c r="D57" s="17" t="s">
        <v>42</v>
      </c>
      <c r="E57" s="38">
        <v>3</v>
      </c>
      <c r="F57" s="23" t="s">
        <v>163</v>
      </c>
      <c r="G57" s="21"/>
      <c r="H57" s="21"/>
      <c r="I57" s="21"/>
      <c r="J57" s="21"/>
      <c r="K57" s="24" t="s">
        <v>34</v>
      </c>
      <c r="L57" s="25">
        <v>4</v>
      </c>
      <c r="M57" s="26">
        <v>75</v>
      </c>
      <c r="N57" s="27"/>
      <c r="O57" s="27">
        <v>1</v>
      </c>
      <c r="P57" s="21"/>
      <c r="Q57" s="21">
        <v>2</v>
      </c>
      <c r="R57" s="28">
        <v>1</v>
      </c>
      <c r="S57" s="21"/>
      <c r="T57" s="21"/>
      <c r="U57" s="21"/>
      <c r="V57" s="21"/>
      <c r="W57" s="21"/>
      <c r="X57" s="21"/>
      <c r="Y57" s="21"/>
      <c r="Z57" s="21"/>
      <c r="AA57" s="21">
        <f>SUM(N57:Z57)</f>
        <v>4</v>
      </c>
      <c r="AB57" s="110">
        <v>5.2999999999999999E-2</v>
      </c>
      <c r="AC57" s="36"/>
      <c r="AD57" s="36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</row>
    <row r="58" spans="1:140" ht="15" thickBot="1">
      <c r="A58" s="12">
        <v>243</v>
      </c>
      <c r="B58" s="21" t="s">
        <v>40</v>
      </c>
      <c r="C58" s="30" t="s">
        <v>104</v>
      </c>
      <c r="D58" s="17" t="s">
        <v>37</v>
      </c>
      <c r="E58" s="23">
        <v>3</v>
      </c>
      <c r="F58" s="23" t="s">
        <v>39</v>
      </c>
      <c r="G58" s="21"/>
      <c r="H58" s="21">
        <v>85</v>
      </c>
      <c r="I58" s="21">
        <v>106</v>
      </c>
      <c r="J58" s="21">
        <v>59</v>
      </c>
      <c r="K58" s="24">
        <v>98</v>
      </c>
      <c r="L58" s="25">
        <v>60</v>
      </c>
      <c r="M58" s="26">
        <v>238</v>
      </c>
      <c r="N58" s="21"/>
      <c r="O58" s="21"/>
      <c r="P58" s="21">
        <v>1</v>
      </c>
      <c r="Q58" s="21">
        <v>2</v>
      </c>
      <c r="R58" s="28">
        <v>3</v>
      </c>
      <c r="S58" s="21">
        <v>10</v>
      </c>
      <c r="T58" s="21"/>
      <c r="U58" s="21">
        <v>2</v>
      </c>
      <c r="V58" s="21"/>
      <c r="W58" s="21"/>
      <c r="X58" s="21"/>
      <c r="Y58" s="21"/>
      <c r="Z58" s="21"/>
      <c r="AA58" s="21">
        <f>SUM(N58:Z58)</f>
        <v>18</v>
      </c>
      <c r="AB58" s="110">
        <v>7.5999999999999998E-2</v>
      </c>
      <c r="AC58" s="60"/>
      <c r="AD58" s="36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</row>
    <row r="59" spans="1:140" ht="15" thickBot="1">
      <c r="A59" s="12">
        <v>244</v>
      </c>
      <c r="B59" s="21" t="s">
        <v>40</v>
      </c>
      <c r="C59" s="30" t="s">
        <v>105</v>
      </c>
      <c r="D59" s="17" t="s">
        <v>37</v>
      </c>
      <c r="E59" s="23">
        <v>1</v>
      </c>
      <c r="F59" s="23" t="s">
        <v>39</v>
      </c>
      <c r="G59" s="21"/>
      <c r="H59" s="21">
        <v>101</v>
      </c>
      <c r="I59" s="21">
        <v>126</v>
      </c>
      <c r="J59" s="21">
        <v>183</v>
      </c>
      <c r="K59" s="24">
        <v>308</v>
      </c>
      <c r="L59" s="25">
        <v>227</v>
      </c>
      <c r="M59" s="26">
        <v>225</v>
      </c>
      <c r="N59" s="21"/>
      <c r="O59" s="21"/>
      <c r="P59" s="21">
        <v>4</v>
      </c>
      <c r="Q59" s="21">
        <v>38</v>
      </c>
      <c r="R59" s="28">
        <v>19</v>
      </c>
      <c r="S59" s="21">
        <v>5</v>
      </c>
      <c r="T59" s="21">
        <v>37</v>
      </c>
      <c r="U59" s="21">
        <v>1</v>
      </c>
      <c r="V59" s="21"/>
      <c r="W59" s="21"/>
      <c r="X59" s="21"/>
      <c r="Y59" s="21"/>
      <c r="Z59" s="21"/>
      <c r="AA59" s="21">
        <f>SUM(N59:Z59)</f>
        <v>104</v>
      </c>
      <c r="AB59" s="111">
        <v>0.46200000000000002</v>
      </c>
      <c r="AC59" s="60"/>
      <c r="AD59" s="60"/>
      <c r="AE59" s="20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</row>
    <row r="60" spans="1:140" ht="15" thickBot="1">
      <c r="A60" s="12">
        <v>235</v>
      </c>
      <c r="B60" s="21" t="s">
        <v>40</v>
      </c>
      <c r="C60" s="30" t="s">
        <v>100</v>
      </c>
      <c r="D60" s="27" t="s">
        <v>37</v>
      </c>
      <c r="E60" s="23">
        <v>3</v>
      </c>
      <c r="F60" s="23" t="s">
        <v>39</v>
      </c>
      <c r="G60" s="21"/>
      <c r="H60" s="21" t="s">
        <v>34</v>
      </c>
      <c r="I60" s="21" t="s">
        <v>34</v>
      </c>
      <c r="J60" s="21" t="s">
        <v>34</v>
      </c>
      <c r="K60" s="21">
        <v>0</v>
      </c>
      <c r="L60" s="25">
        <v>1</v>
      </c>
      <c r="M60" s="26">
        <v>100</v>
      </c>
      <c r="N60" s="27"/>
      <c r="O60" s="27"/>
      <c r="P60" s="21"/>
      <c r="Q60" s="21">
        <v>2</v>
      </c>
      <c r="R60" s="49">
        <v>4</v>
      </c>
      <c r="S60" s="21">
        <v>6</v>
      </c>
      <c r="T60" s="21">
        <v>10</v>
      </c>
      <c r="U60" s="27"/>
      <c r="V60" s="27"/>
      <c r="W60" s="21"/>
      <c r="X60" s="27"/>
      <c r="Y60" s="27"/>
      <c r="Z60" s="27"/>
      <c r="AA60" s="21">
        <f>SUM(N60:Z60)</f>
        <v>22</v>
      </c>
      <c r="AB60" s="110">
        <v>0.22</v>
      </c>
      <c r="AC60" s="36"/>
      <c r="AD60" s="45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</row>
    <row r="61" spans="1:140" ht="15" thickBot="1">
      <c r="A61" s="12">
        <v>282</v>
      </c>
      <c r="B61" s="21" t="s">
        <v>35</v>
      </c>
      <c r="C61" s="30" t="s">
        <v>127</v>
      </c>
      <c r="D61" s="17" t="s">
        <v>37</v>
      </c>
      <c r="E61" s="38">
        <v>3</v>
      </c>
      <c r="F61" s="23" t="s">
        <v>38</v>
      </c>
      <c r="G61" s="21"/>
      <c r="H61" s="21">
        <v>185</v>
      </c>
      <c r="I61" s="21">
        <v>222</v>
      </c>
      <c r="J61" s="21">
        <v>147</v>
      </c>
      <c r="K61" s="24">
        <v>63</v>
      </c>
      <c r="L61" s="25">
        <v>432</v>
      </c>
      <c r="M61" s="26">
        <v>385</v>
      </c>
      <c r="N61" s="21"/>
      <c r="O61" s="21"/>
      <c r="P61" s="21">
        <v>29</v>
      </c>
      <c r="Q61" s="21">
        <v>63</v>
      </c>
      <c r="R61" s="28">
        <v>44</v>
      </c>
      <c r="S61" s="21">
        <v>6</v>
      </c>
      <c r="T61" s="21"/>
      <c r="U61" s="21"/>
      <c r="V61" s="21"/>
      <c r="W61" s="21"/>
      <c r="X61" s="21"/>
      <c r="Y61" s="21"/>
      <c r="Z61" s="21"/>
      <c r="AA61" s="21">
        <f>SUM(N61:Z61)</f>
        <v>142</v>
      </c>
      <c r="AB61" s="111">
        <v>0.36899999999999999</v>
      </c>
      <c r="AC61" s="19"/>
      <c r="AD61" s="33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</row>
    <row r="62" spans="1:140" ht="15" thickBot="1">
      <c r="A62" s="12">
        <v>258</v>
      </c>
      <c r="B62" s="21" t="s">
        <v>35</v>
      </c>
      <c r="C62" s="30" t="s">
        <v>113</v>
      </c>
      <c r="D62" s="17" t="s">
        <v>37</v>
      </c>
      <c r="E62" s="38">
        <v>3</v>
      </c>
      <c r="F62" s="23" t="s">
        <v>38</v>
      </c>
      <c r="G62" s="21"/>
      <c r="H62" s="21">
        <v>33</v>
      </c>
      <c r="I62" s="21">
        <v>101</v>
      </c>
      <c r="J62" s="21">
        <v>17</v>
      </c>
      <c r="K62" s="24">
        <v>49</v>
      </c>
      <c r="L62" s="25">
        <v>14</v>
      </c>
      <c r="M62" s="26">
        <v>55</v>
      </c>
      <c r="N62" s="27"/>
      <c r="O62" s="27">
        <v>15</v>
      </c>
      <c r="P62" s="21"/>
      <c r="Q62" s="21"/>
      <c r="R62" s="28"/>
      <c r="S62" s="21"/>
      <c r="T62" s="21"/>
      <c r="U62" s="21"/>
      <c r="V62" s="21"/>
      <c r="W62" s="21"/>
      <c r="X62" s="21"/>
      <c r="Y62" s="21"/>
      <c r="Z62" s="21"/>
      <c r="AA62" s="21">
        <f>SUM(N62:Z62)</f>
        <v>15</v>
      </c>
      <c r="AB62" s="110">
        <v>0.27300000000000002</v>
      </c>
      <c r="AC62" s="19"/>
      <c r="AD62" s="33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</row>
    <row r="63" spans="1:140" ht="15" thickBot="1">
      <c r="A63" s="12">
        <v>246</v>
      </c>
      <c r="B63" s="21" t="s">
        <v>40</v>
      </c>
      <c r="C63" s="30" t="s">
        <v>106</v>
      </c>
      <c r="D63" s="27" t="s">
        <v>37</v>
      </c>
      <c r="E63" s="23">
        <v>3</v>
      </c>
      <c r="F63" s="23" t="s">
        <v>39</v>
      </c>
      <c r="G63" s="21"/>
      <c r="H63" s="21">
        <v>73</v>
      </c>
      <c r="I63" s="21">
        <v>154</v>
      </c>
      <c r="J63" s="21">
        <v>101</v>
      </c>
      <c r="K63" s="24">
        <v>106</v>
      </c>
      <c r="L63" s="25">
        <v>75</v>
      </c>
      <c r="M63" s="26">
        <v>215</v>
      </c>
      <c r="N63" s="27"/>
      <c r="O63" s="27">
        <v>15</v>
      </c>
      <c r="P63" s="21">
        <v>43</v>
      </c>
      <c r="Q63" s="21">
        <v>31</v>
      </c>
      <c r="R63" s="28">
        <v>2</v>
      </c>
      <c r="S63" s="21">
        <v>5</v>
      </c>
      <c r="T63" s="21">
        <v>2</v>
      </c>
      <c r="U63" s="21">
        <v>1</v>
      </c>
      <c r="V63" s="21"/>
      <c r="W63" s="21"/>
      <c r="X63" s="21"/>
      <c r="Y63" s="21"/>
      <c r="Z63" s="21"/>
      <c r="AA63" s="21">
        <f>SUM(N63:Z63)</f>
        <v>99</v>
      </c>
      <c r="AB63" s="111">
        <v>0.46</v>
      </c>
      <c r="AC63" s="36"/>
      <c r="AD63" s="32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</row>
    <row r="64" spans="1:140" ht="15" thickBot="1">
      <c r="A64" s="12">
        <v>251</v>
      </c>
      <c r="B64" s="27" t="s">
        <v>59</v>
      </c>
      <c r="C64" s="30" t="s">
        <v>109</v>
      </c>
      <c r="D64" s="13" t="s">
        <v>37</v>
      </c>
      <c r="E64" s="38">
        <v>1</v>
      </c>
      <c r="F64" s="23" t="s">
        <v>44</v>
      </c>
      <c r="G64" s="21"/>
      <c r="H64" s="21">
        <v>159</v>
      </c>
      <c r="I64" s="21">
        <v>175</v>
      </c>
      <c r="J64" s="21">
        <v>146</v>
      </c>
      <c r="K64" s="24">
        <v>137</v>
      </c>
      <c r="L64" s="25">
        <v>55</v>
      </c>
      <c r="M64" s="26">
        <v>100</v>
      </c>
      <c r="N64" s="27"/>
      <c r="O64" s="21"/>
      <c r="P64" s="21">
        <v>6</v>
      </c>
      <c r="Q64" s="21">
        <v>15</v>
      </c>
      <c r="R64" s="28">
        <v>1</v>
      </c>
      <c r="S64" s="21">
        <v>1</v>
      </c>
      <c r="T64" s="21">
        <v>1</v>
      </c>
      <c r="U64" s="21"/>
      <c r="V64" s="21"/>
      <c r="W64" s="21"/>
      <c r="X64" s="21"/>
      <c r="Y64" s="21"/>
      <c r="Z64" s="21"/>
      <c r="AA64" s="21">
        <f>SUM(N64:Z64)</f>
        <v>24</v>
      </c>
      <c r="AB64" s="110">
        <v>0.24</v>
      </c>
      <c r="AC64" s="36"/>
      <c r="AD64" s="4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</row>
    <row r="65" spans="1:140" ht="15" thickBot="1">
      <c r="A65" s="12">
        <v>406</v>
      </c>
      <c r="B65" s="21" t="s">
        <v>50</v>
      </c>
      <c r="C65" s="30" t="s">
        <v>150</v>
      </c>
      <c r="D65" s="13" t="s">
        <v>37</v>
      </c>
      <c r="E65" s="38">
        <v>1</v>
      </c>
      <c r="F65" s="23" t="s">
        <v>143</v>
      </c>
      <c r="G65" s="21"/>
      <c r="H65" s="21" t="s">
        <v>34</v>
      </c>
      <c r="I65" s="21" t="s">
        <v>34</v>
      </c>
      <c r="J65" s="21" t="s">
        <v>34</v>
      </c>
      <c r="K65" s="24" t="s">
        <v>34</v>
      </c>
      <c r="L65" s="25">
        <v>35</v>
      </c>
      <c r="M65" s="26">
        <v>30</v>
      </c>
      <c r="N65" s="27"/>
      <c r="O65" s="27">
        <v>1</v>
      </c>
      <c r="P65" s="21"/>
      <c r="Q65" s="21"/>
      <c r="R65" s="28"/>
      <c r="S65" s="21"/>
      <c r="T65" s="21"/>
      <c r="U65" s="21"/>
      <c r="V65" s="21"/>
      <c r="W65" s="21"/>
      <c r="X65" s="21"/>
      <c r="Y65" s="21"/>
      <c r="Z65" s="21"/>
      <c r="AA65" s="21">
        <f>SUM(N65:Z65)</f>
        <v>1</v>
      </c>
      <c r="AB65" s="110">
        <v>3.3000000000000002E-2</v>
      </c>
      <c r="AC65" s="19"/>
      <c r="AD65" s="36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</row>
    <row r="66" spans="1:140" ht="15" thickBot="1">
      <c r="A66" s="12">
        <v>471</v>
      </c>
      <c r="B66" s="21" t="s">
        <v>35</v>
      </c>
      <c r="C66" s="30" t="s">
        <v>178</v>
      </c>
      <c r="D66" s="27" t="s">
        <v>37</v>
      </c>
      <c r="E66" s="23">
        <v>2</v>
      </c>
      <c r="F66" s="23" t="s">
        <v>67</v>
      </c>
      <c r="G66" s="21"/>
      <c r="H66" s="21" t="s">
        <v>34</v>
      </c>
      <c r="I66" s="21" t="s">
        <v>34</v>
      </c>
      <c r="J66" s="21" t="s">
        <v>34</v>
      </c>
      <c r="K66" s="24">
        <v>6</v>
      </c>
      <c r="L66" s="25">
        <v>0</v>
      </c>
      <c r="M66" s="26">
        <v>50</v>
      </c>
      <c r="N66" s="27"/>
      <c r="O66" s="27"/>
      <c r="P66" s="21"/>
      <c r="Q66" s="27"/>
      <c r="R66" s="28"/>
      <c r="S66" s="21"/>
      <c r="T66" s="21"/>
      <c r="U66" s="21"/>
      <c r="V66" s="21"/>
      <c r="W66" s="21"/>
      <c r="X66" s="21"/>
      <c r="Y66" s="21"/>
      <c r="Z66" s="21"/>
      <c r="AA66" s="21">
        <f>SUM(N66:Z66)</f>
        <v>0</v>
      </c>
      <c r="AB66" s="110">
        <v>0</v>
      </c>
      <c r="AC66" s="19"/>
      <c r="AD66" s="36"/>
      <c r="AE66" s="20"/>
    </row>
    <row r="67" spans="1:140" ht="15" thickBot="1">
      <c r="A67" s="12">
        <v>407</v>
      </c>
      <c r="B67" s="21" t="s">
        <v>59</v>
      </c>
      <c r="C67" s="30" t="s">
        <v>151</v>
      </c>
      <c r="D67" s="17" t="s">
        <v>42</v>
      </c>
      <c r="E67" s="38">
        <v>3</v>
      </c>
      <c r="F67" s="23" t="s">
        <v>143</v>
      </c>
      <c r="G67" s="21"/>
      <c r="H67" s="21">
        <v>53</v>
      </c>
      <c r="I67" s="21">
        <v>136</v>
      </c>
      <c r="J67" s="21">
        <v>165</v>
      </c>
      <c r="K67" s="21">
        <v>17</v>
      </c>
      <c r="L67" s="25">
        <v>99</v>
      </c>
      <c r="M67" s="26">
        <v>80</v>
      </c>
      <c r="N67" s="27"/>
      <c r="O67" s="21"/>
      <c r="P67" s="21">
        <v>1</v>
      </c>
      <c r="Q67" s="21">
        <v>2</v>
      </c>
      <c r="R67" s="49"/>
      <c r="S67" s="21">
        <v>1</v>
      </c>
      <c r="T67" s="21"/>
      <c r="U67" s="21"/>
      <c r="V67" s="21"/>
      <c r="W67" s="21"/>
      <c r="X67" s="21"/>
      <c r="Y67" s="21"/>
      <c r="Z67" s="21"/>
      <c r="AA67" s="21">
        <f>SUM(N67:Z67)</f>
        <v>4</v>
      </c>
      <c r="AB67" s="110">
        <v>0.05</v>
      </c>
      <c r="AC67" s="36"/>
      <c r="AD67" s="6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</row>
    <row r="68" spans="1:140" ht="15" thickBot="1">
      <c r="A68" s="12">
        <v>311</v>
      </c>
      <c r="B68" s="21" t="s">
        <v>35</v>
      </c>
      <c r="C68" s="30" t="s">
        <v>141</v>
      </c>
      <c r="D68" s="17" t="s">
        <v>42</v>
      </c>
      <c r="E68" s="23">
        <v>3</v>
      </c>
      <c r="F68" s="23" t="s">
        <v>38</v>
      </c>
      <c r="G68" s="21"/>
      <c r="H68" s="21" t="s">
        <v>34</v>
      </c>
      <c r="I68" s="21" t="s">
        <v>34</v>
      </c>
      <c r="J68" s="21" t="s">
        <v>34</v>
      </c>
      <c r="K68" s="24" t="s">
        <v>34</v>
      </c>
      <c r="L68" s="25">
        <v>33</v>
      </c>
      <c r="M68" s="26">
        <v>75</v>
      </c>
      <c r="N68" s="27"/>
      <c r="O68" s="27"/>
      <c r="P68" s="21">
        <v>10</v>
      </c>
      <c r="Q68" s="21">
        <v>15</v>
      </c>
      <c r="R68" s="28">
        <v>10</v>
      </c>
      <c r="S68" s="21"/>
      <c r="T68" s="21">
        <v>3</v>
      </c>
      <c r="U68" s="21"/>
      <c r="V68" s="21"/>
      <c r="W68" s="21"/>
      <c r="X68" s="21"/>
      <c r="Y68" s="21"/>
      <c r="Z68" s="21"/>
      <c r="AA68" s="21">
        <f>SUM(N68:Z68)</f>
        <v>38</v>
      </c>
      <c r="AB68" s="111">
        <v>0.50700000000000001</v>
      </c>
      <c r="AC68" s="19"/>
      <c r="AD68" s="33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</row>
    <row r="69" spans="1:140" ht="15" thickBot="1">
      <c r="A69" s="12">
        <v>248</v>
      </c>
      <c r="B69" s="21" t="s">
        <v>69</v>
      </c>
      <c r="C69" s="30" t="s">
        <v>107</v>
      </c>
      <c r="D69" s="13" t="s">
        <v>37</v>
      </c>
      <c r="E69" s="38">
        <v>1</v>
      </c>
      <c r="F69" s="23" t="s">
        <v>44</v>
      </c>
      <c r="G69" s="21"/>
      <c r="H69" s="21">
        <v>91</v>
      </c>
      <c r="I69" s="21">
        <v>109</v>
      </c>
      <c r="J69" s="21">
        <v>205</v>
      </c>
      <c r="K69" s="24">
        <v>405</v>
      </c>
      <c r="L69" s="25">
        <v>248</v>
      </c>
      <c r="M69" s="26">
        <v>225</v>
      </c>
      <c r="N69" s="21"/>
      <c r="O69" s="27"/>
      <c r="P69" s="21">
        <v>7</v>
      </c>
      <c r="Q69" s="21">
        <v>26</v>
      </c>
      <c r="R69" s="28">
        <v>6</v>
      </c>
      <c r="S69" s="21">
        <v>4</v>
      </c>
      <c r="T69" s="21">
        <v>2</v>
      </c>
      <c r="U69" s="21">
        <v>3</v>
      </c>
      <c r="V69" s="21"/>
      <c r="W69" s="21"/>
      <c r="X69" s="21"/>
      <c r="Y69" s="21"/>
      <c r="Z69" s="21"/>
      <c r="AA69" s="21">
        <f>SUM(N69:Z69)</f>
        <v>48</v>
      </c>
      <c r="AB69" s="110">
        <v>0.21299999999999999</v>
      </c>
      <c r="AC69" s="60"/>
      <c r="AD69" s="36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</row>
    <row r="70" spans="1:140" ht="15" thickBot="1">
      <c r="A70" s="12">
        <v>301</v>
      </c>
      <c r="B70" s="21" t="s">
        <v>59</v>
      </c>
      <c r="C70" s="30" t="s">
        <v>139</v>
      </c>
      <c r="D70" s="13" t="s">
        <v>42</v>
      </c>
      <c r="E70" s="38">
        <v>3</v>
      </c>
      <c r="F70" s="23" t="s">
        <v>53</v>
      </c>
      <c r="G70" s="21"/>
      <c r="H70" s="21" t="s">
        <v>34</v>
      </c>
      <c r="I70" s="21">
        <v>116</v>
      </c>
      <c r="J70" s="21">
        <v>380</v>
      </c>
      <c r="K70" s="24">
        <v>415</v>
      </c>
      <c r="L70" s="25">
        <v>162</v>
      </c>
      <c r="M70" s="26">
        <v>175</v>
      </c>
      <c r="N70" s="21"/>
      <c r="O70" s="27"/>
      <c r="P70" s="21">
        <v>47</v>
      </c>
      <c r="Q70" s="21">
        <v>12</v>
      </c>
      <c r="R70" s="28">
        <v>16</v>
      </c>
      <c r="S70" s="21">
        <v>4</v>
      </c>
      <c r="T70" s="21">
        <v>1</v>
      </c>
      <c r="U70" s="21">
        <v>2</v>
      </c>
      <c r="V70" s="21"/>
      <c r="W70" s="21"/>
      <c r="X70" s="21"/>
      <c r="Y70" s="21"/>
      <c r="Z70" s="21"/>
      <c r="AA70" s="21">
        <f>SUM(N70:Z70)</f>
        <v>82</v>
      </c>
      <c r="AB70" s="111">
        <v>0.46899999999999997</v>
      </c>
      <c r="AC70" s="60"/>
      <c r="AD70" s="36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</row>
    <row r="71" spans="1:140" ht="15" thickBot="1">
      <c r="A71" s="12">
        <v>453</v>
      </c>
      <c r="B71" s="21" t="s">
        <v>40</v>
      </c>
      <c r="C71" s="30" t="s">
        <v>167</v>
      </c>
      <c r="D71" s="17" t="s">
        <v>37</v>
      </c>
      <c r="E71" s="23">
        <v>3</v>
      </c>
      <c r="F71" s="23" t="s">
        <v>163</v>
      </c>
      <c r="G71" s="21"/>
      <c r="H71" s="21" t="s">
        <v>34</v>
      </c>
      <c r="I71" s="21" t="s">
        <v>34</v>
      </c>
      <c r="J71" s="21" t="s">
        <v>34</v>
      </c>
      <c r="K71" s="24">
        <v>18</v>
      </c>
      <c r="L71" s="25">
        <v>88</v>
      </c>
      <c r="M71" s="26">
        <v>120</v>
      </c>
      <c r="N71" s="27"/>
      <c r="O71" s="21"/>
      <c r="P71" s="21"/>
      <c r="Q71" s="21">
        <v>1</v>
      </c>
      <c r="R71" s="28">
        <v>1</v>
      </c>
      <c r="S71" s="21">
        <v>15</v>
      </c>
      <c r="T71" s="21"/>
      <c r="U71" s="21">
        <v>2</v>
      </c>
      <c r="V71" s="21"/>
      <c r="W71" s="21"/>
      <c r="X71" s="21"/>
      <c r="Y71" s="21"/>
      <c r="Z71" s="21"/>
      <c r="AA71" s="21">
        <f>SUM(N71:Z71)</f>
        <v>19</v>
      </c>
      <c r="AB71" s="110">
        <v>0.158</v>
      </c>
      <c r="AC71" s="60"/>
      <c r="AD71" s="6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</row>
    <row r="72" spans="1:140" ht="15" thickBot="1">
      <c r="A72" s="12">
        <v>162</v>
      </c>
      <c r="B72" s="21" t="s">
        <v>50</v>
      </c>
      <c r="C72" s="30" t="s">
        <v>51</v>
      </c>
      <c r="D72" s="17" t="s">
        <v>37</v>
      </c>
      <c r="E72" s="23">
        <v>1</v>
      </c>
      <c r="F72" s="23" t="s">
        <v>52</v>
      </c>
      <c r="G72" s="21"/>
      <c r="H72" s="21" t="s">
        <v>34</v>
      </c>
      <c r="I72" s="21" t="s">
        <v>34</v>
      </c>
      <c r="J72" s="21" t="s">
        <v>34</v>
      </c>
      <c r="K72" s="24" t="s">
        <v>34</v>
      </c>
      <c r="L72" s="25">
        <v>14</v>
      </c>
      <c r="M72" s="26">
        <v>50</v>
      </c>
      <c r="N72" s="27"/>
      <c r="O72" s="27"/>
      <c r="P72" s="21"/>
      <c r="Q72" s="21">
        <v>1</v>
      </c>
      <c r="R72" s="28">
        <v>1</v>
      </c>
      <c r="S72" s="21"/>
      <c r="T72" s="21"/>
      <c r="U72" s="21"/>
      <c r="V72" s="21"/>
      <c r="W72" s="21"/>
      <c r="X72" s="21"/>
      <c r="Y72" s="21"/>
      <c r="Z72" s="21"/>
      <c r="AA72" s="21">
        <f>SUM(N72:Z72)</f>
        <v>2</v>
      </c>
      <c r="AB72" s="110">
        <v>0.04</v>
      </c>
      <c r="AC72" s="36"/>
      <c r="AD72" s="4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</row>
    <row r="73" spans="1:140" ht="15" thickBot="1">
      <c r="A73" s="12">
        <v>292</v>
      </c>
      <c r="B73" s="21" t="s">
        <v>35</v>
      </c>
      <c r="C73" s="30" t="s">
        <v>133</v>
      </c>
      <c r="D73" s="17" t="s">
        <v>37</v>
      </c>
      <c r="E73" s="23">
        <v>1</v>
      </c>
      <c r="F73" s="23" t="s">
        <v>53</v>
      </c>
      <c r="G73" s="21"/>
      <c r="H73" s="21">
        <v>198</v>
      </c>
      <c r="I73" s="21">
        <v>228</v>
      </c>
      <c r="J73" s="21">
        <v>365</v>
      </c>
      <c r="K73" s="24">
        <v>403</v>
      </c>
      <c r="L73" s="25">
        <v>542</v>
      </c>
      <c r="M73" s="26">
        <v>500</v>
      </c>
      <c r="N73" s="21"/>
      <c r="O73" s="21"/>
      <c r="P73" s="21">
        <v>15</v>
      </c>
      <c r="Q73" s="21">
        <v>127</v>
      </c>
      <c r="R73" s="28">
        <v>22</v>
      </c>
      <c r="S73" s="21">
        <v>9</v>
      </c>
      <c r="T73" s="21"/>
      <c r="U73" s="21"/>
      <c r="V73" s="21"/>
      <c r="W73" s="21"/>
      <c r="X73" s="21"/>
      <c r="Y73" s="21"/>
      <c r="Z73" s="21"/>
      <c r="AA73" s="21">
        <f>SUM(N73:Z73)</f>
        <v>173</v>
      </c>
      <c r="AB73" s="111">
        <v>0.34599999999999997</v>
      </c>
      <c r="AC73" s="36"/>
      <c r="AD73" s="4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</row>
    <row r="74" spans="1:140" ht="15" thickBot="1">
      <c r="A74" s="12">
        <v>249</v>
      </c>
      <c r="B74" s="21" t="s">
        <v>40</v>
      </c>
      <c r="C74" s="30" t="s">
        <v>108</v>
      </c>
      <c r="D74" s="17" t="s">
        <v>37</v>
      </c>
      <c r="E74" s="38">
        <v>3</v>
      </c>
      <c r="F74" s="23" t="s">
        <v>39</v>
      </c>
      <c r="G74" s="21"/>
      <c r="H74" s="21">
        <v>96</v>
      </c>
      <c r="I74" s="21">
        <v>115</v>
      </c>
      <c r="J74" s="21">
        <v>75</v>
      </c>
      <c r="K74" s="21">
        <v>105</v>
      </c>
      <c r="L74" s="25">
        <v>179</v>
      </c>
      <c r="M74" s="26">
        <v>175</v>
      </c>
      <c r="N74" s="27"/>
      <c r="O74" s="21">
        <v>2</v>
      </c>
      <c r="P74" s="21">
        <v>28</v>
      </c>
      <c r="Q74" s="21">
        <v>28</v>
      </c>
      <c r="R74" s="28">
        <v>18</v>
      </c>
      <c r="S74" s="21">
        <v>27</v>
      </c>
      <c r="T74" s="21">
        <v>14</v>
      </c>
      <c r="U74" s="21">
        <v>2</v>
      </c>
      <c r="V74" s="21"/>
      <c r="W74" s="21"/>
      <c r="X74" s="21"/>
      <c r="Y74" s="21"/>
      <c r="Z74" s="21"/>
      <c r="AA74" s="21">
        <f>SUM(N74:Z74)</f>
        <v>119</v>
      </c>
      <c r="AB74" s="111">
        <v>0.68</v>
      </c>
      <c r="AC74" s="36"/>
      <c r="AD74" s="45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</row>
    <row r="75" spans="1:140" ht="15" thickBot="1">
      <c r="A75" s="12">
        <v>295</v>
      </c>
      <c r="B75" s="21" t="s">
        <v>40</v>
      </c>
      <c r="C75" s="30" t="s">
        <v>134</v>
      </c>
      <c r="D75" s="13" t="s">
        <v>37</v>
      </c>
      <c r="E75" s="38">
        <v>3</v>
      </c>
      <c r="F75" s="23" t="s">
        <v>39</v>
      </c>
      <c r="G75" s="21"/>
      <c r="H75" s="21">
        <v>67</v>
      </c>
      <c r="I75" s="21">
        <v>4</v>
      </c>
      <c r="J75" s="21">
        <v>59</v>
      </c>
      <c r="K75" s="24">
        <v>35</v>
      </c>
      <c r="L75" s="25">
        <v>48</v>
      </c>
      <c r="M75" s="26">
        <v>55</v>
      </c>
      <c r="N75" s="27"/>
      <c r="O75" s="27">
        <v>6</v>
      </c>
      <c r="P75" s="21">
        <v>10</v>
      </c>
      <c r="Q75" s="27"/>
      <c r="R75" s="28">
        <v>1</v>
      </c>
      <c r="S75" s="21"/>
      <c r="T75" s="21"/>
      <c r="U75" s="21">
        <v>1</v>
      </c>
      <c r="V75" s="21"/>
      <c r="W75" s="21"/>
      <c r="X75" s="21"/>
      <c r="Y75" s="21"/>
      <c r="Z75" s="21"/>
      <c r="AA75" s="21">
        <f>SUM(N75:Z75)</f>
        <v>18</v>
      </c>
      <c r="AB75" s="110">
        <v>0.32700000000000001</v>
      </c>
      <c r="AC75" s="19"/>
      <c r="AD75" s="33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</row>
    <row r="76" spans="1:140" ht="15" thickBot="1">
      <c r="A76" s="12">
        <v>185</v>
      </c>
      <c r="B76" s="21" t="s">
        <v>40</v>
      </c>
      <c r="C76" s="30" t="s">
        <v>66</v>
      </c>
      <c r="D76" s="13" t="s">
        <v>37</v>
      </c>
      <c r="E76" s="38">
        <v>3</v>
      </c>
      <c r="F76" s="23" t="s">
        <v>39</v>
      </c>
      <c r="G76" s="21"/>
      <c r="H76" s="21" t="s">
        <v>34</v>
      </c>
      <c r="I76" s="21" t="s">
        <v>34</v>
      </c>
      <c r="J76" s="21" t="s">
        <v>34</v>
      </c>
      <c r="K76" s="24">
        <v>33</v>
      </c>
      <c r="L76" s="25">
        <v>12</v>
      </c>
      <c r="M76" s="26">
        <v>40</v>
      </c>
      <c r="N76" s="21"/>
      <c r="O76" s="21"/>
      <c r="P76" s="21">
        <v>5</v>
      </c>
      <c r="Q76" s="21">
        <v>2</v>
      </c>
      <c r="R76" s="28"/>
      <c r="S76" s="21">
        <v>2</v>
      </c>
      <c r="T76" s="21"/>
      <c r="U76" s="21">
        <v>3</v>
      </c>
      <c r="V76" s="21"/>
      <c r="W76" s="21"/>
      <c r="X76" s="21"/>
      <c r="Y76" s="21"/>
      <c r="Z76" s="21"/>
      <c r="AA76" s="21">
        <f>SUM(N76:Z76)</f>
        <v>12</v>
      </c>
      <c r="AB76" s="110">
        <v>0.3</v>
      </c>
      <c r="AC76" s="36"/>
      <c r="AD76" s="45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</row>
    <row r="77" spans="1:140" ht="15" thickBot="1">
      <c r="A77" s="12" t="s">
        <v>207</v>
      </c>
      <c r="B77" s="21" t="s">
        <v>40</v>
      </c>
      <c r="C77" s="30" t="s">
        <v>208</v>
      </c>
      <c r="D77" s="17" t="s">
        <v>37</v>
      </c>
      <c r="E77" s="23">
        <v>2</v>
      </c>
      <c r="F77" s="50" t="s">
        <v>156</v>
      </c>
      <c r="G77" s="21"/>
      <c r="H77" s="21" t="s">
        <v>34</v>
      </c>
      <c r="I77" s="21" t="s">
        <v>34</v>
      </c>
      <c r="J77" s="21" t="s">
        <v>34</v>
      </c>
      <c r="K77" s="24">
        <v>41</v>
      </c>
      <c r="L77" s="25">
        <v>46</v>
      </c>
      <c r="M77" s="26">
        <v>75</v>
      </c>
      <c r="N77" s="27"/>
      <c r="O77" s="21"/>
      <c r="P77" s="21">
        <v>3</v>
      </c>
      <c r="Q77" s="109">
        <v>10</v>
      </c>
      <c r="R77" s="28"/>
      <c r="S77" s="21">
        <v>7</v>
      </c>
      <c r="T77" s="21"/>
      <c r="U77" s="21">
        <v>3</v>
      </c>
      <c r="V77" s="21"/>
      <c r="W77" s="21"/>
      <c r="X77" s="21"/>
      <c r="Y77" s="21"/>
      <c r="Z77" s="21"/>
      <c r="AA77" s="21">
        <f>SUM(N77:Z77)</f>
        <v>23</v>
      </c>
      <c r="AB77" s="110">
        <v>0.307</v>
      </c>
      <c r="AC77" s="19"/>
      <c r="AD77" s="36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</row>
    <row r="78" spans="1:140" ht="15" thickBot="1">
      <c r="A78" s="12">
        <v>384</v>
      </c>
      <c r="B78" s="21" t="s">
        <v>40</v>
      </c>
      <c r="C78" s="30" t="s">
        <v>144</v>
      </c>
      <c r="D78" s="13" t="s">
        <v>37</v>
      </c>
      <c r="E78" s="23">
        <v>1</v>
      </c>
      <c r="F78" s="23" t="s">
        <v>65</v>
      </c>
      <c r="G78" s="21"/>
      <c r="H78" s="21" t="s">
        <v>34</v>
      </c>
      <c r="I78" s="21" t="s">
        <v>34</v>
      </c>
      <c r="J78" s="21" t="s">
        <v>34</v>
      </c>
      <c r="K78" s="24">
        <v>0</v>
      </c>
      <c r="L78" s="25">
        <v>1</v>
      </c>
      <c r="M78" s="26">
        <v>25</v>
      </c>
      <c r="N78" s="27"/>
      <c r="O78" s="27"/>
      <c r="P78" s="21"/>
      <c r="Q78" s="21"/>
      <c r="R78" s="28"/>
      <c r="S78" s="21">
        <v>1</v>
      </c>
      <c r="T78" s="21"/>
      <c r="U78" s="21"/>
      <c r="V78" s="21"/>
      <c r="W78" s="21"/>
      <c r="X78" s="21"/>
      <c r="Y78" s="21"/>
      <c r="Z78" s="21"/>
      <c r="AA78" s="21">
        <f>SUM(N78:Z78)</f>
        <v>1</v>
      </c>
      <c r="AB78" s="110">
        <v>0.04</v>
      </c>
      <c r="AC78" s="19"/>
      <c r="AD78" s="36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</row>
    <row r="79" spans="1:140" ht="15" thickBot="1">
      <c r="A79" s="12">
        <v>448</v>
      </c>
      <c r="B79" s="27" t="s">
        <v>45</v>
      </c>
      <c r="C79" s="30" t="s">
        <v>161</v>
      </c>
      <c r="D79" s="17" t="s">
        <v>37</v>
      </c>
      <c r="E79" s="38">
        <v>1</v>
      </c>
      <c r="F79" s="23" t="s">
        <v>65</v>
      </c>
      <c r="G79" s="27"/>
      <c r="H79" s="27">
        <v>20</v>
      </c>
      <c r="I79" s="27">
        <v>81</v>
      </c>
      <c r="J79" s="27">
        <v>23</v>
      </c>
      <c r="K79" s="27">
        <v>1</v>
      </c>
      <c r="L79" s="25">
        <v>4</v>
      </c>
      <c r="M79" s="26">
        <v>30</v>
      </c>
      <c r="N79" s="27"/>
      <c r="O79" s="27"/>
      <c r="P79" s="27"/>
      <c r="Q79" s="27"/>
      <c r="R79" s="49"/>
      <c r="S79" s="27"/>
      <c r="T79" s="27"/>
      <c r="U79" s="27"/>
      <c r="V79" s="27"/>
      <c r="W79" s="27"/>
      <c r="X79" s="27"/>
      <c r="Y79" s="27"/>
      <c r="Z79" s="27"/>
      <c r="AA79" s="27">
        <f>SUM(N79:Z79)</f>
        <v>0</v>
      </c>
      <c r="AB79" s="110">
        <v>0</v>
      </c>
      <c r="AC79" s="36"/>
      <c r="AD79" s="19"/>
      <c r="AE79" s="20"/>
    </row>
    <row r="80" spans="1:140" ht="15" thickBot="1">
      <c r="A80" s="12">
        <v>522</v>
      </c>
      <c r="B80" s="21" t="s">
        <v>35</v>
      </c>
      <c r="C80" s="30" t="s">
        <v>189</v>
      </c>
      <c r="D80" s="17" t="s">
        <v>37</v>
      </c>
      <c r="E80" s="23">
        <v>3</v>
      </c>
      <c r="F80" s="23" t="s">
        <v>177</v>
      </c>
      <c r="G80" s="21"/>
      <c r="H80" s="21" t="s">
        <v>34</v>
      </c>
      <c r="I80" s="21" t="s">
        <v>34</v>
      </c>
      <c r="J80" s="21" t="s">
        <v>34</v>
      </c>
      <c r="K80" s="24">
        <v>25</v>
      </c>
      <c r="L80" s="25">
        <v>23</v>
      </c>
      <c r="M80" s="26">
        <v>45</v>
      </c>
      <c r="N80" s="27"/>
      <c r="O80" s="27"/>
      <c r="P80" s="27"/>
      <c r="Q80" s="21">
        <v>1</v>
      </c>
      <c r="R80" s="28">
        <v>1</v>
      </c>
      <c r="S80" s="21"/>
      <c r="T80" s="21"/>
      <c r="U80" s="21"/>
      <c r="V80" s="21"/>
      <c r="W80" s="21"/>
      <c r="X80" s="21"/>
      <c r="Y80" s="21"/>
      <c r="Z80" s="21"/>
      <c r="AA80" s="21">
        <f>SUM(N80:Z80)</f>
        <v>2</v>
      </c>
      <c r="AB80" s="110">
        <v>4.3999999999999997E-2</v>
      </c>
      <c r="AC80" s="19"/>
      <c r="AD80" s="36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</row>
    <row r="81" spans="1:140" ht="15" thickBot="1">
      <c r="A81" s="12">
        <v>252</v>
      </c>
      <c r="B81" s="52" t="s">
        <v>50</v>
      </c>
      <c r="C81" s="30" t="s">
        <v>110</v>
      </c>
      <c r="D81" s="17" t="s">
        <v>42</v>
      </c>
      <c r="E81" s="38">
        <v>3</v>
      </c>
      <c r="F81" s="23" t="s">
        <v>52</v>
      </c>
      <c r="G81" s="21"/>
      <c r="H81" s="21" t="s">
        <v>34</v>
      </c>
      <c r="I81" s="21" t="s">
        <v>34</v>
      </c>
      <c r="J81" s="21" t="s">
        <v>34</v>
      </c>
      <c r="K81" s="24" t="s">
        <v>34</v>
      </c>
      <c r="L81" s="25" t="s">
        <v>34</v>
      </c>
      <c r="M81" s="26">
        <v>20</v>
      </c>
      <c r="N81" s="21"/>
      <c r="O81" s="27"/>
      <c r="P81" s="21"/>
      <c r="Q81" s="21"/>
      <c r="R81" s="28"/>
      <c r="S81" s="21"/>
      <c r="T81" s="21">
        <v>1</v>
      </c>
      <c r="U81" s="21">
        <v>1</v>
      </c>
      <c r="V81" s="21"/>
      <c r="W81" s="21"/>
      <c r="X81" s="21"/>
      <c r="Y81" s="21"/>
      <c r="Z81" s="21"/>
      <c r="AA81" s="21">
        <f>SUM(N81:Z81)</f>
        <v>2</v>
      </c>
      <c r="AB81" s="110">
        <v>0.1</v>
      </c>
      <c r="AC81" s="36"/>
      <c r="AD81" s="36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</row>
    <row r="82" spans="1:140" ht="15" thickBot="1">
      <c r="A82" s="12">
        <v>450</v>
      </c>
      <c r="B82" s="21" t="s">
        <v>40</v>
      </c>
      <c r="C82" s="30" t="s">
        <v>162</v>
      </c>
      <c r="D82" s="17" t="s">
        <v>37</v>
      </c>
      <c r="E82" s="38">
        <v>1</v>
      </c>
      <c r="F82" s="23" t="s">
        <v>163</v>
      </c>
      <c r="G82" s="21"/>
      <c r="H82" s="21" t="s">
        <v>34</v>
      </c>
      <c r="I82" s="21" t="s">
        <v>34</v>
      </c>
      <c r="J82" s="21" t="s">
        <v>34</v>
      </c>
      <c r="K82" s="24">
        <v>155</v>
      </c>
      <c r="L82" s="25">
        <v>69</v>
      </c>
      <c r="M82" s="26">
        <v>100</v>
      </c>
      <c r="N82" s="27"/>
      <c r="O82" s="27">
        <v>4</v>
      </c>
      <c r="P82" s="21">
        <v>1</v>
      </c>
      <c r="Q82" s="21">
        <v>4</v>
      </c>
      <c r="R82" s="28">
        <v>1</v>
      </c>
      <c r="S82" s="21">
        <v>1</v>
      </c>
      <c r="T82" s="21"/>
      <c r="U82" s="21">
        <v>1</v>
      </c>
      <c r="V82" s="21"/>
      <c r="W82" s="21"/>
      <c r="X82" s="21"/>
      <c r="Y82" s="21"/>
      <c r="Z82" s="21"/>
      <c r="AA82" s="21">
        <f>SUM(N82:Z82)</f>
        <v>12</v>
      </c>
      <c r="AB82" s="110">
        <v>0.12</v>
      </c>
      <c r="AC82" s="36"/>
      <c r="AD82" s="19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</row>
    <row r="83" spans="1:140" ht="15" thickBot="1">
      <c r="A83" s="12">
        <v>210</v>
      </c>
      <c r="B83" s="21" t="s">
        <v>59</v>
      </c>
      <c r="C83" s="30" t="s">
        <v>83</v>
      </c>
      <c r="D83" s="17" t="s">
        <v>42</v>
      </c>
      <c r="E83" s="23">
        <v>3</v>
      </c>
      <c r="F83" s="23" t="s">
        <v>52</v>
      </c>
      <c r="G83" s="21"/>
      <c r="H83" s="21">
        <v>110</v>
      </c>
      <c r="I83" s="21">
        <v>138</v>
      </c>
      <c r="J83" s="21">
        <v>119</v>
      </c>
      <c r="K83" s="24">
        <v>134</v>
      </c>
      <c r="L83" s="25">
        <v>92</v>
      </c>
      <c r="M83" s="26">
        <v>145</v>
      </c>
      <c r="N83" s="27"/>
      <c r="O83" s="27"/>
      <c r="P83" s="21">
        <v>1</v>
      </c>
      <c r="Q83" s="21">
        <v>15</v>
      </c>
      <c r="R83" s="28">
        <v>20</v>
      </c>
      <c r="S83" s="21">
        <v>37</v>
      </c>
      <c r="T83" s="21">
        <v>15</v>
      </c>
      <c r="U83" s="21">
        <v>3</v>
      </c>
      <c r="V83" s="21"/>
      <c r="W83" s="21"/>
      <c r="X83" s="21"/>
      <c r="Y83" s="21"/>
      <c r="Z83" s="21"/>
      <c r="AA83" s="21">
        <f>SUM(N83:Z83)</f>
        <v>91</v>
      </c>
      <c r="AB83" s="111">
        <v>0.628</v>
      </c>
      <c r="AC83" s="36"/>
      <c r="AD83" s="45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</row>
    <row r="84" spans="1:140" ht="15" thickBot="1">
      <c r="A84" s="12">
        <v>464</v>
      </c>
      <c r="B84" s="24" t="s">
        <v>69</v>
      </c>
      <c r="C84" s="30" t="s">
        <v>172</v>
      </c>
      <c r="D84" s="13" t="s">
        <v>37</v>
      </c>
      <c r="E84" s="23">
        <v>1</v>
      </c>
      <c r="F84" s="23" t="s">
        <v>67</v>
      </c>
      <c r="G84" s="21"/>
      <c r="H84" s="21" t="s">
        <v>34</v>
      </c>
      <c r="I84" s="21" t="s">
        <v>34</v>
      </c>
      <c r="J84" s="21" t="s">
        <v>34</v>
      </c>
      <c r="K84" s="21">
        <v>0</v>
      </c>
      <c r="L84" s="25">
        <v>155</v>
      </c>
      <c r="M84" s="26">
        <v>175</v>
      </c>
      <c r="N84" s="27"/>
      <c r="O84" s="27"/>
      <c r="P84" s="21"/>
      <c r="Q84" s="21"/>
      <c r="R84" s="28"/>
      <c r="S84" s="21"/>
      <c r="T84" s="21"/>
      <c r="U84" s="21"/>
      <c r="V84" s="21"/>
      <c r="W84" s="21"/>
      <c r="X84" s="21"/>
      <c r="Y84" s="21"/>
      <c r="Z84" s="21"/>
      <c r="AA84" s="21">
        <f>SUM(N84:Z84)</f>
        <v>0</v>
      </c>
      <c r="AB84" s="110">
        <v>0</v>
      </c>
      <c r="AC84" s="19"/>
      <c r="AD84" s="36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</row>
    <row r="85" spans="1:140" ht="15" thickBot="1">
      <c r="A85" s="12">
        <v>290</v>
      </c>
      <c r="B85" s="21" t="s">
        <v>35</v>
      </c>
      <c r="C85" s="30" t="s">
        <v>132</v>
      </c>
      <c r="D85" s="17" t="s">
        <v>37</v>
      </c>
      <c r="E85" s="38">
        <v>3</v>
      </c>
      <c r="F85" s="23" t="s">
        <v>38</v>
      </c>
      <c r="G85" s="21"/>
      <c r="H85" s="21">
        <v>92</v>
      </c>
      <c r="I85" s="21">
        <v>115</v>
      </c>
      <c r="J85" s="21">
        <v>130</v>
      </c>
      <c r="K85" s="24">
        <v>88</v>
      </c>
      <c r="L85" s="25">
        <v>103</v>
      </c>
      <c r="M85" s="26">
        <v>105</v>
      </c>
      <c r="N85" s="27"/>
      <c r="O85" s="27"/>
      <c r="P85" s="21">
        <v>14</v>
      </c>
      <c r="Q85" s="21">
        <v>16</v>
      </c>
      <c r="R85" s="28">
        <v>5</v>
      </c>
      <c r="S85" s="21">
        <v>12</v>
      </c>
      <c r="T85" s="21">
        <v>7</v>
      </c>
      <c r="U85" s="21"/>
      <c r="V85" s="21"/>
      <c r="W85" s="21"/>
      <c r="X85" s="21"/>
      <c r="Y85" s="21"/>
      <c r="Z85" s="21"/>
      <c r="AA85" s="21">
        <f>SUM(N85:Z85)</f>
        <v>54</v>
      </c>
      <c r="AB85" s="111">
        <v>0.51400000000000001</v>
      </c>
      <c r="AC85" s="19"/>
      <c r="AD85" s="45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</row>
    <row r="86" spans="1:140" ht="15" hidden="1" thickBot="1">
      <c r="A86" s="12">
        <v>209</v>
      </c>
      <c r="B86" s="41" t="s">
        <v>59</v>
      </c>
      <c r="C86" s="30" t="s">
        <v>148</v>
      </c>
      <c r="D86" s="42" t="s">
        <v>42</v>
      </c>
      <c r="E86" s="42">
        <v>3</v>
      </c>
      <c r="F86" s="41" t="s">
        <v>71</v>
      </c>
      <c r="G86" s="41"/>
      <c r="H86" s="41" t="s">
        <v>34</v>
      </c>
      <c r="I86" s="41" t="s">
        <v>34</v>
      </c>
      <c r="J86" s="41" t="s">
        <v>34</v>
      </c>
      <c r="K86" s="41">
        <v>6</v>
      </c>
      <c r="L86" s="41">
        <v>38</v>
      </c>
      <c r="M86" s="41">
        <v>50</v>
      </c>
      <c r="N86" s="41"/>
      <c r="O86" s="41"/>
      <c r="P86" s="41"/>
      <c r="Q86" s="41"/>
      <c r="R86" s="43"/>
      <c r="S86" s="41"/>
      <c r="T86" s="41"/>
      <c r="U86" s="41"/>
      <c r="V86" s="41"/>
      <c r="W86" s="41"/>
      <c r="X86" s="41"/>
      <c r="Y86" s="41"/>
      <c r="Z86" s="41"/>
      <c r="AA86" s="41">
        <f>SUM(N86:Z86)</f>
        <v>0</v>
      </c>
      <c r="AB86" s="110">
        <v>0</v>
      </c>
      <c r="AC86" s="19"/>
      <c r="AD86" s="19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</row>
    <row r="87" spans="1:140" ht="15" thickBot="1">
      <c r="A87" s="12">
        <v>385</v>
      </c>
      <c r="B87" s="21" t="s">
        <v>69</v>
      </c>
      <c r="C87" s="30" t="s">
        <v>145</v>
      </c>
      <c r="D87" s="17" t="s">
        <v>37</v>
      </c>
      <c r="E87" s="23">
        <v>1</v>
      </c>
      <c r="F87" s="23" t="s">
        <v>71</v>
      </c>
      <c r="G87" s="21"/>
      <c r="H87" s="21" t="s">
        <v>34</v>
      </c>
      <c r="I87" s="21" t="s">
        <v>34</v>
      </c>
      <c r="J87" s="21" t="s">
        <v>34</v>
      </c>
      <c r="K87" s="24">
        <v>11</v>
      </c>
      <c r="L87" s="25">
        <v>3</v>
      </c>
      <c r="M87" s="26">
        <v>50</v>
      </c>
      <c r="N87" s="21"/>
      <c r="O87" s="27"/>
      <c r="P87" s="21">
        <v>1</v>
      </c>
      <c r="Q87" s="21"/>
      <c r="R87" s="28">
        <v>1</v>
      </c>
      <c r="S87" s="21"/>
      <c r="T87" s="21"/>
      <c r="U87" s="21"/>
      <c r="V87" s="21"/>
      <c r="W87" s="21"/>
      <c r="X87" s="21"/>
      <c r="Y87" s="21"/>
      <c r="Z87" s="21"/>
      <c r="AA87" s="21">
        <f>SUM(N87:Z87)</f>
        <v>2</v>
      </c>
      <c r="AB87" s="110">
        <v>0.04</v>
      </c>
      <c r="AC87" s="19"/>
      <c r="AD87" s="19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</row>
    <row r="88" spans="1:140" ht="15" thickBot="1">
      <c r="A88" s="12">
        <v>299</v>
      </c>
      <c r="B88" s="27" t="s">
        <v>35</v>
      </c>
      <c r="C88" s="30" t="s">
        <v>138</v>
      </c>
      <c r="D88" s="27" t="s">
        <v>37</v>
      </c>
      <c r="E88" s="23">
        <v>3</v>
      </c>
      <c r="F88" s="23" t="s">
        <v>53</v>
      </c>
      <c r="G88" s="21"/>
      <c r="H88" s="21">
        <v>105</v>
      </c>
      <c r="I88" s="21">
        <v>131</v>
      </c>
      <c r="J88" s="21">
        <v>54</v>
      </c>
      <c r="K88" s="21">
        <v>134</v>
      </c>
      <c r="L88" s="25">
        <v>117</v>
      </c>
      <c r="M88" s="26">
        <v>170</v>
      </c>
      <c r="N88" s="27"/>
      <c r="O88" s="21"/>
      <c r="P88" s="21"/>
      <c r="Q88" s="27">
        <v>1</v>
      </c>
      <c r="R88" s="49">
        <v>73</v>
      </c>
      <c r="S88" s="27">
        <v>25</v>
      </c>
      <c r="T88" s="27">
        <v>4</v>
      </c>
      <c r="U88" s="27"/>
      <c r="V88" s="27"/>
      <c r="W88" s="27"/>
      <c r="X88" s="27"/>
      <c r="Y88" s="27"/>
      <c r="Z88" s="27"/>
      <c r="AA88" s="21">
        <f>SUM(N88:Z88)</f>
        <v>103</v>
      </c>
      <c r="AB88" s="111">
        <v>0.60599999999999998</v>
      </c>
      <c r="AC88" s="60"/>
      <c r="AD88" s="6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</row>
    <row r="89" spans="1:140" ht="15" thickBot="1">
      <c r="A89" s="12">
        <v>254</v>
      </c>
      <c r="B89" s="27" t="s">
        <v>59</v>
      </c>
      <c r="C89" s="30" t="s">
        <v>111</v>
      </c>
      <c r="D89" s="17" t="s">
        <v>37</v>
      </c>
      <c r="E89" s="38">
        <v>3</v>
      </c>
      <c r="F89" s="23" t="s">
        <v>52</v>
      </c>
      <c r="G89" s="27"/>
      <c r="H89" s="27">
        <v>159</v>
      </c>
      <c r="I89" s="27">
        <v>191</v>
      </c>
      <c r="J89" s="27">
        <v>208</v>
      </c>
      <c r="K89" s="27">
        <v>134</v>
      </c>
      <c r="L89" s="25">
        <v>62</v>
      </c>
      <c r="M89" s="26">
        <v>190</v>
      </c>
      <c r="N89" s="27"/>
      <c r="O89" s="27"/>
      <c r="P89" s="27">
        <v>12</v>
      </c>
      <c r="Q89" s="27">
        <v>2</v>
      </c>
      <c r="R89" s="49">
        <v>3</v>
      </c>
      <c r="S89" s="27"/>
      <c r="T89" s="27">
        <v>8</v>
      </c>
      <c r="U89" s="27">
        <v>3</v>
      </c>
      <c r="V89" s="27"/>
      <c r="W89" s="27"/>
      <c r="X89" s="27"/>
      <c r="Y89" s="27"/>
      <c r="Z89" s="27"/>
      <c r="AA89" s="27">
        <f>SUM(N89:Z89)</f>
        <v>28</v>
      </c>
      <c r="AB89" s="110">
        <v>0.14699999999999999</v>
      </c>
      <c r="AC89" s="60"/>
      <c r="AD89" s="19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</row>
    <row r="90" spans="1:140" ht="15" thickBot="1">
      <c r="A90" s="12">
        <v>412</v>
      </c>
      <c r="B90" s="27" t="s">
        <v>50</v>
      </c>
      <c r="C90" s="30" t="s">
        <v>152</v>
      </c>
      <c r="D90" s="27" t="s">
        <v>42</v>
      </c>
      <c r="E90" s="23">
        <v>2</v>
      </c>
      <c r="F90" s="23" t="s">
        <v>143</v>
      </c>
      <c r="G90" s="27"/>
      <c r="H90" s="21" t="s">
        <v>34</v>
      </c>
      <c r="I90" s="21">
        <v>138</v>
      </c>
      <c r="J90" s="21">
        <v>19</v>
      </c>
      <c r="K90" s="27">
        <v>31</v>
      </c>
      <c r="L90" s="25">
        <v>143</v>
      </c>
      <c r="M90" s="26">
        <v>100</v>
      </c>
      <c r="N90" s="27"/>
      <c r="O90" s="27"/>
      <c r="P90" s="21">
        <v>4</v>
      </c>
      <c r="Q90" s="27">
        <v>2</v>
      </c>
      <c r="R90" s="49">
        <v>4</v>
      </c>
      <c r="S90" s="21"/>
      <c r="T90" s="27">
        <v>1</v>
      </c>
      <c r="U90" s="27">
        <v>1</v>
      </c>
      <c r="V90" s="27"/>
      <c r="W90" s="21"/>
      <c r="X90" s="21"/>
      <c r="Y90" s="27"/>
      <c r="Z90" s="27"/>
      <c r="AA90" s="21">
        <f>SUM(N90:Z90)</f>
        <v>12</v>
      </c>
      <c r="AB90" s="110">
        <v>0.12</v>
      </c>
      <c r="AC90" s="19"/>
      <c r="AD90" s="19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</row>
    <row r="91" spans="1:140" ht="15" thickBot="1">
      <c r="A91" s="12">
        <v>469</v>
      </c>
      <c r="B91" s="21" t="s">
        <v>35</v>
      </c>
      <c r="C91" s="30" t="s">
        <v>175</v>
      </c>
      <c r="D91" s="17" t="s">
        <v>37</v>
      </c>
      <c r="E91" s="38">
        <v>3</v>
      </c>
      <c r="F91" s="23" t="s">
        <v>67</v>
      </c>
      <c r="G91" s="21"/>
      <c r="H91" s="21" t="s">
        <v>34</v>
      </c>
      <c r="I91" s="21">
        <v>100</v>
      </c>
      <c r="J91" s="21">
        <v>72</v>
      </c>
      <c r="K91" s="21">
        <v>68</v>
      </c>
      <c r="L91" s="25">
        <v>161</v>
      </c>
      <c r="M91" s="26">
        <v>180</v>
      </c>
      <c r="N91" s="27"/>
      <c r="O91" s="21"/>
      <c r="P91" s="21"/>
      <c r="Q91" s="21">
        <v>1</v>
      </c>
      <c r="R91" s="28"/>
      <c r="S91" s="21"/>
      <c r="T91" s="21"/>
      <c r="U91" s="21"/>
      <c r="V91" s="21"/>
      <c r="W91" s="21"/>
      <c r="X91" s="21"/>
      <c r="Y91" s="21"/>
      <c r="Z91" s="21"/>
      <c r="AA91" s="21">
        <f>SUM(N91:Z91)</f>
        <v>1</v>
      </c>
      <c r="AB91" s="110">
        <v>6.0000000000000001E-3</v>
      </c>
      <c r="AC91" s="19"/>
      <c r="AD91" s="36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</row>
    <row r="92" spans="1:140" ht="15" thickBot="1">
      <c r="A92" s="12">
        <v>161</v>
      </c>
      <c r="B92" s="21" t="s">
        <v>47</v>
      </c>
      <c r="C92" s="30" t="s">
        <v>48</v>
      </c>
      <c r="D92" s="17" t="s">
        <v>37</v>
      </c>
      <c r="E92" s="38">
        <v>3</v>
      </c>
      <c r="F92" s="23" t="s">
        <v>49</v>
      </c>
      <c r="G92" s="21"/>
      <c r="H92" s="21" t="s">
        <v>34</v>
      </c>
      <c r="I92" s="21" t="s">
        <v>34</v>
      </c>
      <c r="J92" s="21" t="s">
        <v>34</v>
      </c>
      <c r="K92" s="24" t="s">
        <v>34</v>
      </c>
      <c r="L92" s="25">
        <v>3</v>
      </c>
      <c r="M92" s="26">
        <v>46</v>
      </c>
      <c r="N92" s="27"/>
      <c r="O92" s="27"/>
      <c r="P92" s="21"/>
      <c r="Q92" s="21"/>
      <c r="R92" s="27">
        <v>5</v>
      </c>
      <c r="S92" s="21"/>
      <c r="T92" s="21"/>
      <c r="U92" s="21"/>
      <c r="V92" s="21"/>
      <c r="W92" s="21"/>
      <c r="X92" s="21"/>
      <c r="Y92" s="21"/>
      <c r="Z92" s="21"/>
      <c r="AA92" s="21">
        <f>SUM(N92:Z92)</f>
        <v>5</v>
      </c>
      <c r="AB92" s="110">
        <v>0.109</v>
      </c>
      <c r="AC92" s="19"/>
      <c r="AD92" s="45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</row>
    <row r="93" spans="1:140" ht="15" thickBot="1">
      <c r="A93" s="12">
        <v>509</v>
      </c>
      <c r="B93" s="21" t="s">
        <v>35</v>
      </c>
      <c r="C93" s="30" t="s">
        <v>184</v>
      </c>
      <c r="D93" s="13" t="s">
        <v>37</v>
      </c>
      <c r="E93" s="38">
        <v>3</v>
      </c>
      <c r="F93" s="23" t="s">
        <v>177</v>
      </c>
      <c r="G93" s="21"/>
      <c r="H93" s="21" t="s">
        <v>34</v>
      </c>
      <c r="I93" s="21" t="s">
        <v>34</v>
      </c>
      <c r="J93" s="21" t="s">
        <v>34</v>
      </c>
      <c r="K93" s="24" t="s">
        <v>34</v>
      </c>
      <c r="L93" s="25">
        <v>4</v>
      </c>
      <c r="M93" s="26">
        <v>30</v>
      </c>
      <c r="N93" s="27"/>
      <c r="O93" s="27"/>
      <c r="P93" s="21"/>
      <c r="Q93" s="21"/>
      <c r="R93" s="27"/>
      <c r="S93" s="21"/>
      <c r="T93" s="21"/>
      <c r="U93" s="21"/>
      <c r="V93" s="21"/>
      <c r="W93" s="21"/>
      <c r="X93" s="21"/>
      <c r="Y93" s="21"/>
      <c r="Z93" s="21"/>
      <c r="AA93" s="21">
        <f>SUM(N93:Z93)</f>
        <v>0</v>
      </c>
      <c r="AB93" s="110">
        <v>0</v>
      </c>
      <c r="AC93" s="19"/>
      <c r="AD93" s="36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</row>
    <row r="94" spans="1:140" ht="15" thickBot="1">
      <c r="A94" s="12">
        <v>257</v>
      </c>
      <c r="B94" s="21" t="s">
        <v>59</v>
      </c>
      <c r="C94" s="30" t="s">
        <v>112</v>
      </c>
      <c r="D94" s="17" t="s">
        <v>37</v>
      </c>
      <c r="E94" s="38">
        <v>3</v>
      </c>
      <c r="F94" s="23" t="s">
        <v>53</v>
      </c>
      <c r="G94" s="21"/>
      <c r="H94" s="21" t="s">
        <v>34</v>
      </c>
      <c r="I94" s="21">
        <v>121</v>
      </c>
      <c r="J94" s="21">
        <v>155</v>
      </c>
      <c r="K94" s="24">
        <v>188</v>
      </c>
      <c r="L94" s="25">
        <v>191</v>
      </c>
      <c r="M94" s="26">
        <v>175</v>
      </c>
      <c r="N94" s="21"/>
      <c r="O94" s="21">
        <v>7</v>
      </c>
      <c r="P94" s="27">
        <v>19</v>
      </c>
      <c r="Q94" s="21">
        <v>23</v>
      </c>
      <c r="R94" s="28">
        <v>10</v>
      </c>
      <c r="S94" s="21">
        <v>6</v>
      </c>
      <c r="T94" s="21"/>
      <c r="U94" s="21">
        <v>4</v>
      </c>
      <c r="V94" s="21"/>
      <c r="W94" s="21"/>
      <c r="X94" s="21"/>
      <c r="Y94" s="21"/>
      <c r="Z94" s="21"/>
      <c r="AA94" s="21">
        <f>SUM(N94:Z94)</f>
        <v>69</v>
      </c>
      <c r="AB94" s="111">
        <v>0.39400000000000002</v>
      </c>
      <c r="AC94" s="19"/>
      <c r="AD94" s="6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</row>
    <row r="95" spans="1:140" ht="15" thickBot="1">
      <c r="A95" s="12">
        <v>413</v>
      </c>
      <c r="B95" s="21" t="s">
        <v>69</v>
      </c>
      <c r="C95" s="30" t="s">
        <v>153</v>
      </c>
      <c r="D95" s="13" t="s">
        <v>42</v>
      </c>
      <c r="E95" s="38">
        <v>3</v>
      </c>
      <c r="F95" s="23" t="s">
        <v>143</v>
      </c>
      <c r="G95" s="21"/>
      <c r="H95" s="21">
        <v>46</v>
      </c>
      <c r="I95" s="21">
        <v>58</v>
      </c>
      <c r="J95" s="21">
        <v>14</v>
      </c>
      <c r="K95" s="24">
        <v>42</v>
      </c>
      <c r="L95" s="25">
        <v>50</v>
      </c>
      <c r="M95" s="26">
        <v>75</v>
      </c>
      <c r="N95" s="27"/>
      <c r="O95" s="27"/>
      <c r="P95" s="27"/>
      <c r="Q95" s="27">
        <v>1</v>
      </c>
      <c r="R95" s="28">
        <v>3</v>
      </c>
      <c r="S95" s="21">
        <v>3</v>
      </c>
      <c r="T95" s="21">
        <v>1</v>
      </c>
      <c r="U95" s="21"/>
      <c r="V95" s="21"/>
      <c r="W95" s="21"/>
      <c r="X95" s="21"/>
      <c r="Y95" s="21"/>
      <c r="Z95" s="21"/>
      <c r="AA95" s="21">
        <f>SUM(N95:Z95)</f>
        <v>8</v>
      </c>
      <c r="AB95" s="110">
        <v>0.107</v>
      </c>
      <c r="AC95" s="36"/>
      <c r="AD95" s="19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</row>
    <row r="96" spans="1:140" ht="15" thickBot="1">
      <c r="A96" s="12">
        <v>186</v>
      </c>
      <c r="B96" s="27" t="s">
        <v>40</v>
      </c>
      <c r="C96" s="30" t="s">
        <v>68</v>
      </c>
      <c r="D96" s="17" t="s">
        <v>37</v>
      </c>
      <c r="E96" s="38">
        <v>1</v>
      </c>
      <c r="F96" s="23" t="s">
        <v>39</v>
      </c>
      <c r="G96" s="21"/>
      <c r="H96" s="21">
        <v>15</v>
      </c>
      <c r="I96" s="21">
        <v>60</v>
      </c>
      <c r="J96" s="21">
        <v>50</v>
      </c>
      <c r="K96" s="24">
        <v>133</v>
      </c>
      <c r="L96" s="25">
        <v>192</v>
      </c>
      <c r="M96" s="26">
        <v>175</v>
      </c>
      <c r="N96" s="27"/>
      <c r="O96" s="27"/>
      <c r="P96" s="21">
        <v>5</v>
      </c>
      <c r="Q96" s="21">
        <v>52</v>
      </c>
      <c r="R96" s="28">
        <v>23</v>
      </c>
      <c r="S96" s="21">
        <v>5</v>
      </c>
      <c r="T96" s="21">
        <v>4</v>
      </c>
      <c r="U96" s="21">
        <v>14</v>
      </c>
      <c r="V96" s="21"/>
      <c r="W96" s="21"/>
      <c r="X96" s="21"/>
      <c r="Y96" s="21"/>
      <c r="Z96" s="21"/>
      <c r="AA96" s="21">
        <f>SUM(N96:Z96)</f>
        <v>103</v>
      </c>
      <c r="AB96" s="111">
        <v>0.58899999999999997</v>
      </c>
      <c r="AC96" s="19"/>
      <c r="AD96" s="45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</row>
    <row r="97" spans="1:140" ht="15" thickBot="1">
      <c r="A97" s="12">
        <v>260</v>
      </c>
      <c r="B97" s="21" t="s">
        <v>40</v>
      </c>
      <c r="C97" s="30" t="s">
        <v>115</v>
      </c>
      <c r="D97" s="27" t="s">
        <v>37</v>
      </c>
      <c r="E97" s="23">
        <v>3</v>
      </c>
      <c r="F97" s="23" t="s">
        <v>39</v>
      </c>
      <c r="G97" s="21"/>
      <c r="H97" s="21">
        <v>274</v>
      </c>
      <c r="I97" s="21">
        <v>301</v>
      </c>
      <c r="J97" s="21">
        <v>608</v>
      </c>
      <c r="K97" s="24">
        <v>655</v>
      </c>
      <c r="L97" s="25">
        <v>671</v>
      </c>
      <c r="M97" s="26">
        <v>450</v>
      </c>
      <c r="N97" s="27"/>
      <c r="O97" s="21"/>
      <c r="P97" s="21">
        <v>1</v>
      </c>
      <c r="Q97" s="21">
        <v>98</v>
      </c>
      <c r="R97" s="28">
        <v>72</v>
      </c>
      <c r="S97" s="21">
        <v>42</v>
      </c>
      <c r="T97" s="21">
        <v>31</v>
      </c>
      <c r="U97" s="21">
        <v>28</v>
      </c>
      <c r="V97" s="21"/>
      <c r="W97" s="21"/>
      <c r="X97" s="21"/>
      <c r="Y97" s="21"/>
      <c r="Z97" s="21"/>
      <c r="AA97" s="21">
        <f>SUM(N97:Z97)</f>
        <v>272</v>
      </c>
      <c r="AB97" s="111">
        <v>0.60399999999999998</v>
      </c>
      <c r="AC97" s="60"/>
      <c r="AD97" s="36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</row>
    <row r="98" spans="1:140" ht="15" thickBot="1">
      <c r="A98" s="12">
        <v>467</v>
      </c>
      <c r="B98" s="21" t="s">
        <v>35</v>
      </c>
      <c r="C98" s="30" t="s">
        <v>173</v>
      </c>
      <c r="D98" s="27" t="s">
        <v>37</v>
      </c>
      <c r="E98" s="23">
        <v>1</v>
      </c>
      <c r="F98" s="50" t="s">
        <v>156</v>
      </c>
      <c r="G98" s="21"/>
      <c r="H98" s="21" t="s">
        <v>34</v>
      </c>
      <c r="I98" s="21" t="s">
        <v>34</v>
      </c>
      <c r="J98" s="21" t="s">
        <v>34</v>
      </c>
      <c r="K98" s="24" t="s">
        <v>34</v>
      </c>
      <c r="L98" s="25">
        <v>1</v>
      </c>
      <c r="M98" s="26">
        <v>35</v>
      </c>
      <c r="N98" s="21"/>
      <c r="O98" s="21"/>
      <c r="P98" s="21"/>
      <c r="Q98" s="21"/>
      <c r="R98" s="49"/>
      <c r="S98" s="21"/>
      <c r="T98" s="21"/>
      <c r="U98" s="21"/>
      <c r="V98" s="21"/>
      <c r="W98" s="21"/>
      <c r="X98" s="21"/>
      <c r="Y98" s="21"/>
      <c r="Z98" s="21"/>
      <c r="AA98" s="21">
        <f>SUM(N98:Z98)</f>
        <v>0</v>
      </c>
      <c r="AB98" s="110">
        <v>0</v>
      </c>
      <c r="AC98" s="19"/>
      <c r="AD98" s="36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</row>
    <row r="99" spans="1:140" ht="15" thickBot="1">
      <c r="A99" s="12">
        <v>434</v>
      </c>
      <c r="B99" s="27" t="s">
        <v>35</v>
      </c>
      <c r="C99" s="30" t="s">
        <v>157</v>
      </c>
      <c r="D99" s="17" t="s">
        <v>37</v>
      </c>
      <c r="E99" s="23">
        <v>1</v>
      </c>
      <c r="F99" s="50" t="s">
        <v>156</v>
      </c>
      <c r="G99" s="21"/>
      <c r="H99" s="21" t="s">
        <v>34</v>
      </c>
      <c r="I99" s="21" t="s">
        <v>34</v>
      </c>
      <c r="J99" s="21" t="s">
        <v>34</v>
      </c>
      <c r="K99" s="21">
        <v>36</v>
      </c>
      <c r="L99" s="25">
        <v>5</v>
      </c>
      <c r="M99" s="26">
        <v>50</v>
      </c>
      <c r="N99" s="27"/>
      <c r="O99" s="21"/>
      <c r="P99" s="21"/>
      <c r="Q99" s="27"/>
      <c r="R99" s="49"/>
      <c r="S99" s="27"/>
      <c r="T99" s="27"/>
      <c r="U99" s="27"/>
      <c r="V99" s="27"/>
      <c r="W99" s="27"/>
      <c r="X99" s="27"/>
      <c r="Y99" s="27"/>
      <c r="Z99" s="27"/>
      <c r="AA99" s="21">
        <f>SUM(N99:Z99)</f>
        <v>0</v>
      </c>
      <c r="AB99" s="110">
        <v>0</v>
      </c>
      <c r="AC99" s="19"/>
      <c r="AD99" s="19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</row>
    <row r="100" spans="1:140" ht="15" thickBot="1">
      <c r="A100" s="12">
        <v>261</v>
      </c>
      <c r="B100" s="21" t="s">
        <v>40</v>
      </c>
      <c r="C100" s="30" t="s">
        <v>116</v>
      </c>
      <c r="D100" s="13" t="s">
        <v>37</v>
      </c>
      <c r="E100" s="38">
        <v>3</v>
      </c>
      <c r="F100" s="23" t="s">
        <v>39</v>
      </c>
      <c r="G100" s="21"/>
      <c r="H100" s="21">
        <v>158</v>
      </c>
      <c r="I100" s="21">
        <v>190</v>
      </c>
      <c r="J100" s="21">
        <v>128</v>
      </c>
      <c r="K100" s="24">
        <v>63</v>
      </c>
      <c r="L100" s="25">
        <v>46</v>
      </c>
      <c r="M100" s="26">
        <v>55</v>
      </c>
      <c r="N100" s="27"/>
      <c r="O100" s="27"/>
      <c r="P100" s="27"/>
      <c r="Q100" s="27">
        <v>9</v>
      </c>
      <c r="R100" s="49"/>
      <c r="S100" s="21"/>
      <c r="T100" s="21">
        <v>2</v>
      </c>
      <c r="U100" s="21"/>
      <c r="V100" s="21"/>
      <c r="W100" s="21"/>
      <c r="X100" s="21"/>
      <c r="Y100" s="21"/>
      <c r="Z100" s="21"/>
      <c r="AA100" s="21">
        <f>SUM(N100:Z100)</f>
        <v>11</v>
      </c>
      <c r="AB100" s="110">
        <v>0.2</v>
      </c>
      <c r="AC100" s="19"/>
      <c r="AD100" s="4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</row>
    <row r="101" spans="1:140" ht="15" thickBot="1">
      <c r="A101" s="12">
        <v>455</v>
      </c>
      <c r="B101" s="21" t="s">
        <v>45</v>
      </c>
      <c r="C101" s="30" t="s">
        <v>168</v>
      </c>
      <c r="D101" s="27" t="s">
        <v>37</v>
      </c>
      <c r="E101" s="23">
        <v>3</v>
      </c>
      <c r="F101" s="23" t="s">
        <v>163</v>
      </c>
      <c r="G101" s="21"/>
      <c r="H101" s="21" t="s">
        <v>34</v>
      </c>
      <c r="I101" s="21">
        <v>100</v>
      </c>
      <c r="J101" s="21">
        <v>45</v>
      </c>
      <c r="K101" s="24">
        <v>161</v>
      </c>
      <c r="L101" s="25">
        <v>55</v>
      </c>
      <c r="M101" s="26">
        <v>105</v>
      </c>
      <c r="N101" s="21"/>
      <c r="O101" s="21"/>
      <c r="P101" s="21"/>
      <c r="Q101" s="21">
        <v>12</v>
      </c>
      <c r="R101" s="28">
        <v>6</v>
      </c>
      <c r="S101" s="21">
        <v>29</v>
      </c>
      <c r="T101" s="21">
        <v>3</v>
      </c>
      <c r="U101" s="21">
        <v>1</v>
      </c>
      <c r="V101" s="21"/>
      <c r="W101" s="21"/>
      <c r="X101" s="21"/>
      <c r="Y101" s="21"/>
      <c r="Z101" s="21"/>
      <c r="AA101" s="21">
        <f>SUM(N101:Z101)</f>
        <v>51</v>
      </c>
      <c r="AB101" s="111">
        <v>0.48599999999999999</v>
      </c>
      <c r="AC101" s="60"/>
      <c r="AD101" s="6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</row>
    <row r="102" spans="1:140" ht="15" thickBot="1">
      <c r="A102" s="12">
        <v>507</v>
      </c>
      <c r="B102" s="27" t="s">
        <v>45</v>
      </c>
      <c r="C102" s="30" t="s">
        <v>183</v>
      </c>
      <c r="D102" s="17" t="s">
        <v>37</v>
      </c>
      <c r="E102" s="38">
        <v>3</v>
      </c>
      <c r="F102" s="23" t="s">
        <v>177</v>
      </c>
      <c r="G102" s="27"/>
      <c r="H102" s="27">
        <v>42</v>
      </c>
      <c r="I102" s="27">
        <v>48</v>
      </c>
      <c r="J102" s="27">
        <v>16</v>
      </c>
      <c r="K102" s="27">
        <v>1</v>
      </c>
      <c r="L102" s="25">
        <v>23</v>
      </c>
      <c r="M102" s="26">
        <v>45</v>
      </c>
      <c r="N102" s="27"/>
      <c r="O102" s="27"/>
      <c r="P102" s="27"/>
      <c r="Q102" s="27"/>
      <c r="R102" s="49"/>
      <c r="S102" s="27">
        <v>1</v>
      </c>
      <c r="T102" s="27"/>
      <c r="U102" s="27"/>
      <c r="V102" s="27"/>
      <c r="W102" s="27"/>
      <c r="X102" s="27"/>
      <c r="Y102" s="27"/>
      <c r="Z102" s="27"/>
      <c r="AA102" s="27">
        <f>SUM(N102:Z102)</f>
        <v>1</v>
      </c>
      <c r="AB102" s="110">
        <v>2.1999999999999999E-2</v>
      </c>
      <c r="AC102" s="19"/>
      <c r="AD102" s="36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</row>
    <row r="103" spans="1:140" ht="15" thickBot="1">
      <c r="A103" s="12">
        <v>519</v>
      </c>
      <c r="B103" s="53" t="s">
        <v>59</v>
      </c>
      <c r="C103" s="30" t="s">
        <v>188</v>
      </c>
      <c r="D103" s="27" t="s">
        <v>42</v>
      </c>
      <c r="E103" s="23">
        <v>3</v>
      </c>
      <c r="F103" s="23" t="s">
        <v>71</v>
      </c>
      <c r="G103" s="21"/>
      <c r="H103" s="21" t="s">
        <v>34</v>
      </c>
      <c r="I103" s="21">
        <v>51</v>
      </c>
      <c r="J103" s="21">
        <v>7</v>
      </c>
      <c r="K103" s="21">
        <v>0</v>
      </c>
      <c r="L103" s="25">
        <v>1</v>
      </c>
      <c r="M103" s="26">
        <v>30</v>
      </c>
      <c r="N103" s="27"/>
      <c r="O103" s="21"/>
      <c r="P103" s="21"/>
      <c r="Q103" s="21"/>
      <c r="R103" s="28"/>
      <c r="S103" s="21"/>
      <c r="T103" s="21"/>
      <c r="U103" s="21"/>
      <c r="V103" s="21"/>
      <c r="W103" s="21"/>
      <c r="X103" s="21"/>
      <c r="Y103" s="21"/>
      <c r="Z103" s="21"/>
      <c r="AA103" s="21">
        <f>SUM(N103:Z103)</f>
        <v>0</v>
      </c>
      <c r="AB103" s="110">
        <v>0</v>
      </c>
      <c r="AC103" s="19"/>
      <c r="AD103" s="36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</row>
    <row r="104" spans="1:140" ht="15" thickBot="1">
      <c r="A104" s="12">
        <v>150</v>
      </c>
      <c r="B104" s="21" t="s">
        <v>35</v>
      </c>
      <c r="C104" s="30" t="s">
        <v>36</v>
      </c>
      <c r="D104" s="17" t="s">
        <v>37</v>
      </c>
      <c r="E104" s="23">
        <v>1</v>
      </c>
      <c r="F104" s="23" t="s">
        <v>38</v>
      </c>
      <c r="G104" s="21"/>
      <c r="H104" s="21" t="s">
        <v>34</v>
      </c>
      <c r="I104" s="21" t="s">
        <v>34</v>
      </c>
      <c r="J104" s="21" t="s">
        <v>34</v>
      </c>
      <c r="K104" s="24">
        <v>113</v>
      </c>
      <c r="L104" s="25">
        <v>80</v>
      </c>
      <c r="M104" s="26">
        <v>100</v>
      </c>
      <c r="N104" s="27"/>
      <c r="O104" s="27"/>
      <c r="P104" s="21"/>
      <c r="Q104" s="21">
        <v>2</v>
      </c>
      <c r="R104" s="28">
        <v>15</v>
      </c>
      <c r="S104" s="21">
        <v>15</v>
      </c>
      <c r="T104" s="21">
        <v>5</v>
      </c>
      <c r="U104" s="21">
        <v>1</v>
      </c>
      <c r="V104" s="21"/>
      <c r="W104" s="21"/>
      <c r="X104" s="21"/>
      <c r="Y104" s="21"/>
      <c r="Z104" s="21"/>
      <c r="AA104" s="21">
        <f>SUM(N104:Z104)</f>
        <v>38</v>
      </c>
      <c r="AB104" s="111">
        <v>0.38</v>
      </c>
      <c r="AC104" s="60"/>
      <c r="AD104" s="36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</row>
    <row r="105" spans="1:140" ht="15" thickBot="1">
      <c r="A105" s="12" t="s">
        <v>209</v>
      </c>
      <c r="B105" s="27" t="s">
        <v>59</v>
      </c>
      <c r="C105" s="30" t="s">
        <v>210</v>
      </c>
      <c r="D105" s="27" t="s">
        <v>37</v>
      </c>
      <c r="E105" s="23">
        <v>3</v>
      </c>
      <c r="F105" s="23" t="s">
        <v>177</v>
      </c>
      <c r="G105" s="21"/>
      <c r="H105" s="21"/>
      <c r="I105" s="21"/>
      <c r="J105" s="21"/>
      <c r="K105" s="24"/>
      <c r="L105" s="25">
        <v>0</v>
      </c>
      <c r="M105" s="26">
        <v>20</v>
      </c>
      <c r="N105" s="27"/>
      <c r="O105" s="21">
        <v>1</v>
      </c>
      <c r="P105" s="21">
        <v>1</v>
      </c>
      <c r="Q105" s="21"/>
      <c r="R105" s="28"/>
      <c r="S105" s="21"/>
      <c r="T105" s="21"/>
      <c r="U105" s="21"/>
      <c r="V105" s="21"/>
      <c r="W105" s="21"/>
      <c r="X105" s="21"/>
      <c r="Y105" s="21"/>
      <c r="Z105" s="21"/>
      <c r="AA105" s="21">
        <f>SUM(N105:Z105)</f>
        <v>2</v>
      </c>
      <c r="AB105" s="110">
        <v>0.1</v>
      </c>
      <c r="AC105" s="36"/>
      <c r="AD105" s="36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</row>
    <row r="106" spans="1:140" ht="15" thickBot="1">
      <c r="A106" s="12">
        <v>262</v>
      </c>
      <c r="B106" s="21" t="s">
        <v>50</v>
      </c>
      <c r="C106" s="30" t="s">
        <v>117</v>
      </c>
      <c r="D106" s="17" t="s">
        <v>42</v>
      </c>
      <c r="E106" s="38">
        <v>3</v>
      </c>
      <c r="F106" s="23" t="s">
        <v>44</v>
      </c>
      <c r="G106" s="21"/>
      <c r="H106" s="21" t="s">
        <v>34</v>
      </c>
      <c r="I106" s="21" t="s">
        <v>34</v>
      </c>
      <c r="J106" s="21" t="s">
        <v>34</v>
      </c>
      <c r="K106" s="24" t="s">
        <v>34</v>
      </c>
      <c r="L106" s="25">
        <v>2</v>
      </c>
      <c r="M106" s="26">
        <v>50</v>
      </c>
      <c r="N106" s="21"/>
      <c r="O106" s="21"/>
      <c r="P106" s="21">
        <v>2</v>
      </c>
      <c r="Q106" s="21">
        <v>1</v>
      </c>
      <c r="R106" s="27">
        <v>1</v>
      </c>
      <c r="S106" s="21"/>
      <c r="T106" s="21">
        <v>2</v>
      </c>
      <c r="U106" s="21"/>
      <c r="V106" s="21"/>
      <c r="W106" s="21"/>
      <c r="X106" s="21"/>
      <c r="Y106" s="21"/>
      <c r="Z106" s="21"/>
      <c r="AA106" s="21">
        <f>SUM(N106:Z106)</f>
        <v>6</v>
      </c>
      <c r="AB106" s="110">
        <v>0.12</v>
      </c>
      <c r="AC106" s="19"/>
      <c r="AD106" s="45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</row>
    <row r="107" spans="1:140" ht="15" thickBot="1">
      <c r="A107" s="12">
        <v>263</v>
      </c>
      <c r="B107" s="21" t="s">
        <v>59</v>
      </c>
      <c r="C107" s="30" t="s">
        <v>118</v>
      </c>
      <c r="D107" s="17" t="s">
        <v>42</v>
      </c>
      <c r="E107" s="38">
        <v>3</v>
      </c>
      <c r="F107" s="23" t="s">
        <v>44</v>
      </c>
      <c r="G107" s="21"/>
      <c r="H107" s="21">
        <v>138</v>
      </c>
      <c r="I107" s="21">
        <v>166</v>
      </c>
      <c r="J107" s="21">
        <v>218</v>
      </c>
      <c r="K107" s="21">
        <v>201</v>
      </c>
      <c r="L107" s="25">
        <v>152</v>
      </c>
      <c r="M107" s="26">
        <v>200</v>
      </c>
      <c r="N107" s="27"/>
      <c r="O107" s="27">
        <v>38</v>
      </c>
      <c r="P107" s="21">
        <v>73</v>
      </c>
      <c r="Q107" s="21">
        <v>34</v>
      </c>
      <c r="R107" s="28">
        <v>3</v>
      </c>
      <c r="S107" s="21"/>
      <c r="T107" s="21"/>
      <c r="U107" s="21"/>
      <c r="V107" s="21"/>
      <c r="W107" s="21"/>
      <c r="X107" s="21"/>
      <c r="Y107" s="21"/>
      <c r="Z107" s="21"/>
      <c r="AA107" s="21">
        <f>SUM(N107:Z107)</f>
        <v>148</v>
      </c>
      <c r="AB107" s="111">
        <v>0.74</v>
      </c>
      <c r="AC107" s="19"/>
      <c r="AD107" s="45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</row>
    <row r="108" spans="1:140" ht="15" thickBot="1">
      <c r="A108" s="12">
        <v>158</v>
      </c>
      <c r="B108" s="21" t="s">
        <v>40</v>
      </c>
      <c r="C108" s="30" t="s">
        <v>41</v>
      </c>
      <c r="D108" s="17" t="s">
        <v>42</v>
      </c>
      <c r="E108" s="38">
        <v>3</v>
      </c>
      <c r="F108" s="23" t="s">
        <v>43</v>
      </c>
      <c r="G108" s="21"/>
      <c r="H108" s="21">
        <v>116</v>
      </c>
      <c r="I108" s="21">
        <v>133</v>
      </c>
      <c r="J108" s="21">
        <v>172</v>
      </c>
      <c r="K108" s="24">
        <v>226</v>
      </c>
      <c r="L108" s="25">
        <v>290</v>
      </c>
      <c r="M108" s="26">
        <v>300</v>
      </c>
      <c r="N108" s="27"/>
      <c r="O108" s="27"/>
      <c r="P108" s="21">
        <v>115</v>
      </c>
      <c r="Q108" s="21">
        <v>62</v>
      </c>
      <c r="R108" s="28">
        <v>16</v>
      </c>
      <c r="S108" s="21">
        <v>6</v>
      </c>
      <c r="T108" s="21">
        <v>16</v>
      </c>
      <c r="U108" s="21">
        <v>5</v>
      </c>
      <c r="V108" s="21"/>
      <c r="W108" s="21"/>
      <c r="X108" s="21"/>
      <c r="Y108" s="21"/>
      <c r="Z108" s="21"/>
      <c r="AA108" s="21">
        <f>SUM(N108:Z108)</f>
        <v>220</v>
      </c>
      <c r="AB108" s="111">
        <v>0.73299999999999998</v>
      </c>
      <c r="AC108" s="19"/>
      <c r="AD108" s="32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</row>
    <row r="109" spans="1:140" ht="15" thickBot="1">
      <c r="A109" s="12">
        <v>190</v>
      </c>
      <c r="B109" s="21" t="s">
        <v>50</v>
      </c>
      <c r="C109" s="30" t="s">
        <v>74</v>
      </c>
      <c r="D109" s="17" t="s">
        <v>37</v>
      </c>
      <c r="E109" s="38">
        <v>3</v>
      </c>
      <c r="F109" s="23" t="s">
        <v>38</v>
      </c>
      <c r="G109" s="21"/>
      <c r="H109" s="21" t="s">
        <v>34</v>
      </c>
      <c r="I109" s="21" t="s">
        <v>34</v>
      </c>
      <c r="J109" s="21" t="s">
        <v>34</v>
      </c>
      <c r="K109" s="24" t="s">
        <v>34</v>
      </c>
      <c r="L109" s="27">
        <v>289</v>
      </c>
      <c r="M109" s="26">
        <v>275</v>
      </c>
      <c r="N109" s="27"/>
      <c r="O109" s="27"/>
      <c r="P109" s="27"/>
      <c r="Q109" s="21">
        <v>37</v>
      </c>
      <c r="R109" s="49">
        <v>45</v>
      </c>
      <c r="S109" s="21">
        <v>56</v>
      </c>
      <c r="T109" s="21">
        <v>35</v>
      </c>
      <c r="U109" s="21">
        <v>32</v>
      </c>
      <c r="V109" s="21"/>
      <c r="W109" s="21"/>
      <c r="X109" s="21"/>
      <c r="Y109" s="21"/>
      <c r="Z109" s="21"/>
      <c r="AA109" s="21">
        <f>SUM(N109:Z109)</f>
        <v>205</v>
      </c>
      <c r="AB109" s="111">
        <v>0.745</v>
      </c>
      <c r="AC109" s="19"/>
      <c r="AD109" s="4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</row>
    <row r="110" spans="1:140" ht="15" thickBot="1">
      <c r="A110" s="12">
        <v>506</v>
      </c>
      <c r="B110" s="21" t="s">
        <v>40</v>
      </c>
      <c r="C110" s="30" t="s">
        <v>182</v>
      </c>
      <c r="D110" s="17" t="s">
        <v>37</v>
      </c>
      <c r="E110" s="38">
        <v>3</v>
      </c>
      <c r="F110" s="23" t="s">
        <v>177</v>
      </c>
      <c r="G110" s="21"/>
      <c r="H110" s="21"/>
      <c r="I110" s="21"/>
      <c r="J110" s="21"/>
      <c r="K110" s="21"/>
      <c r="L110" s="25">
        <v>15</v>
      </c>
      <c r="M110" s="26">
        <v>30</v>
      </c>
      <c r="N110" s="27"/>
      <c r="O110" s="21"/>
      <c r="P110" s="21"/>
      <c r="Q110" s="21">
        <v>7</v>
      </c>
      <c r="R110" s="28">
        <v>4</v>
      </c>
      <c r="S110" s="21">
        <v>2</v>
      </c>
      <c r="T110" s="21"/>
      <c r="U110" s="21"/>
      <c r="V110" s="21"/>
      <c r="W110" s="21"/>
      <c r="X110" s="21"/>
      <c r="Y110" s="21"/>
      <c r="Z110" s="21"/>
      <c r="AA110" s="21">
        <f>SUM(N110:Z110)</f>
        <v>13</v>
      </c>
      <c r="AB110" s="111">
        <v>0.433</v>
      </c>
      <c r="AC110" s="19"/>
      <c r="AD110" s="45"/>
      <c r="AE110" s="20"/>
    </row>
    <row r="111" spans="1:140" ht="15" hidden="1" thickBot="1">
      <c r="A111" s="12">
        <v>209</v>
      </c>
      <c r="B111" s="37" t="s">
        <v>50</v>
      </c>
      <c r="C111" s="30" t="s">
        <v>54</v>
      </c>
      <c r="D111" s="17"/>
      <c r="E111" s="38">
        <v>3</v>
      </c>
      <c r="F111" s="23" t="s">
        <v>49</v>
      </c>
      <c r="G111" s="21"/>
      <c r="H111" s="21"/>
      <c r="I111" s="21"/>
      <c r="J111" s="21"/>
      <c r="K111" s="24"/>
      <c r="L111" s="25">
        <v>3</v>
      </c>
      <c r="M111" s="26">
        <v>50</v>
      </c>
      <c r="N111" s="27"/>
      <c r="O111" s="27"/>
      <c r="P111" s="21"/>
      <c r="Q111" s="21"/>
      <c r="R111" s="28"/>
      <c r="S111" s="21"/>
      <c r="T111" s="21"/>
      <c r="U111" s="21"/>
      <c r="V111" s="21"/>
      <c r="W111" s="21"/>
      <c r="X111" s="21"/>
      <c r="Y111" s="21"/>
      <c r="Z111" s="21"/>
      <c r="AA111" s="21">
        <f>SUM(N111:Z111)</f>
        <v>0</v>
      </c>
      <c r="AB111" s="110">
        <v>0</v>
      </c>
      <c r="AC111" s="19"/>
      <c r="AD111" s="45"/>
      <c r="AE111" s="20"/>
    </row>
    <row r="112" spans="1:140" ht="15" hidden="1" thickBot="1">
      <c r="A112" s="12">
        <v>209</v>
      </c>
      <c r="B112" s="37" t="s">
        <v>40</v>
      </c>
      <c r="C112" s="30" t="s">
        <v>64</v>
      </c>
      <c r="D112" s="13"/>
      <c r="E112" s="38">
        <v>3</v>
      </c>
      <c r="F112" s="23" t="s">
        <v>49</v>
      </c>
      <c r="G112" s="21"/>
      <c r="H112" s="21"/>
      <c r="I112" s="21"/>
      <c r="J112" s="21"/>
      <c r="K112" s="24"/>
      <c r="L112" s="25">
        <v>15</v>
      </c>
      <c r="M112" s="26">
        <v>50</v>
      </c>
      <c r="N112" s="27"/>
      <c r="O112" s="27"/>
      <c r="P112" s="21"/>
      <c r="Q112" s="21"/>
      <c r="R112" s="28"/>
      <c r="S112" s="21"/>
      <c r="T112" s="21"/>
      <c r="U112" s="21"/>
      <c r="V112" s="21"/>
      <c r="W112" s="21"/>
      <c r="X112" s="21"/>
      <c r="Y112" s="21"/>
      <c r="Z112" s="21"/>
      <c r="AA112" s="21">
        <f>SUM(N112:Z112)</f>
        <v>0</v>
      </c>
      <c r="AB112" s="110">
        <v>0</v>
      </c>
      <c r="AC112" s="19"/>
      <c r="AD112" s="45"/>
      <c r="AE112" s="20"/>
    </row>
    <row r="113" spans="1:140" ht="15" thickBot="1">
      <c r="A113" s="12">
        <v>269</v>
      </c>
      <c r="B113" s="27" t="s">
        <v>40</v>
      </c>
      <c r="C113" s="30" t="s">
        <v>119</v>
      </c>
      <c r="D113" s="17" t="s">
        <v>37</v>
      </c>
      <c r="E113" s="38">
        <v>3</v>
      </c>
      <c r="F113" s="23" t="s">
        <v>39</v>
      </c>
      <c r="G113" s="21"/>
      <c r="H113" s="21" t="s">
        <v>34</v>
      </c>
      <c r="I113" s="21" t="s">
        <v>34</v>
      </c>
      <c r="J113" s="21" t="s">
        <v>34</v>
      </c>
      <c r="K113" s="21">
        <v>11</v>
      </c>
      <c r="L113" s="25">
        <v>12</v>
      </c>
      <c r="M113" s="26">
        <v>50</v>
      </c>
      <c r="N113" s="21"/>
      <c r="O113" s="21"/>
      <c r="P113" s="21"/>
      <c r="Q113" s="21"/>
      <c r="R113" s="28"/>
      <c r="S113" s="21"/>
      <c r="T113" s="21"/>
      <c r="U113" s="21"/>
      <c r="V113" s="21"/>
      <c r="W113" s="21"/>
      <c r="X113" s="21"/>
      <c r="Y113" s="21"/>
      <c r="Z113" s="21"/>
      <c r="AA113" s="21">
        <f>SUM(N113:Z113)</f>
        <v>0</v>
      </c>
      <c r="AB113" s="110">
        <v>0</v>
      </c>
      <c r="AC113" s="19"/>
      <c r="AD113" s="45"/>
      <c r="AE113" s="20"/>
    </row>
    <row r="114" spans="1:140" ht="15" thickBot="1">
      <c r="A114" s="12">
        <v>296</v>
      </c>
      <c r="B114" s="21" t="s">
        <v>50</v>
      </c>
      <c r="C114" s="30" t="s">
        <v>135</v>
      </c>
      <c r="D114" s="17" t="s">
        <v>37</v>
      </c>
      <c r="E114" s="38">
        <v>3</v>
      </c>
      <c r="F114" s="23" t="s">
        <v>52</v>
      </c>
      <c r="G114" s="21"/>
      <c r="H114" s="21">
        <v>92</v>
      </c>
      <c r="I114" s="21">
        <v>115</v>
      </c>
      <c r="J114" s="21">
        <v>76</v>
      </c>
      <c r="K114" s="24">
        <v>63</v>
      </c>
      <c r="L114" s="25">
        <v>91</v>
      </c>
      <c r="M114" s="26">
        <v>105</v>
      </c>
      <c r="N114" s="21"/>
      <c r="O114" s="21"/>
      <c r="P114" s="21">
        <v>6</v>
      </c>
      <c r="Q114" s="21">
        <v>38</v>
      </c>
      <c r="R114" s="28">
        <v>23</v>
      </c>
      <c r="S114" s="21">
        <v>1</v>
      </c>
      <c r="T114" s="21">
        <v>2</v>
      </c>
      <c r="U114" s="21"/>
      <c r="V114" s="21"/>
      <c r="W114" s="21"/>
      <c r="X114" s="21"/>
      <c r="Y114" s="21"/>
      <c r="Z114" s="21"/>
      <c r="AA114" s="21">
        <f>SUM(N114:Z114)</f>
        <v>70</v>
      </c>
      <c r="AB114" s="111">
        <v>0.66700000000000004</v>
      </c>
      <c r="AC114" s="19"/>
      <c r="AD114" s="45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</row>
    <row r="115" spans="1:140" ht="15" thickBot="1">
      <c r="A115" s="12">
        <v>201</v>
      </c>
      <c r="B115" s="21" t="s">
        <v>45</v>
      </c>
      <c r="C115" s="30" t="s">
        <v>79</v>
      </c>
      <c r="D115" s="27" t="s">
        <v>42</v>
      </c>
      <c r="E115" s="23">
        <v>3</v>
      </c>
      <c r="F115" s="23" t="s">
        <v>10</v>
      </c>
      <c r="G115" s="21"/>
      <c r="H115" s="21" t="s">
        <v>34</v>
      </c>
      <c r="I115" s="21" t="s">
        <v>34</v>
      </c>
      <c r="J115" s="21" t="s">
        <v>34</v>
      </c>
      <c r="K115" s="24">
        <v>6</v>
      </c>
      <c r="L115" s="25">
        <v>23</v>
      </c>
      <c r="M115" s="26">
        <v>35</v>
      </c>
      <c r="N115" s="27"/>
      <c r="O115" s="27"/>
      <c r="P115" s="21"/>
      <c r="Q115" s="21">
        <v>10</v>
      </c>
      <c r="R115" s="28">
        <v>10</v>
      </c>
      <c r="S115" s="21"/>
      <c r="T115" s="21"/>
      <c r="U115" s="21"/>
      <c r="V115" s="21"/>
      <c r="W115" s="21"/>
      <c r="X115" s="21"/>
      <c r="Y115" s="21"/>
      <c r="Z115" s="21"/>
      <c r="AA115" s="21">
        <f>SUM(N115:Z115)</f>
        <v>20</v>
      </c>
      <c r="AB115" s="111">
        <v>0.57099999999999995</v>
      </c>
      <c r="AC115" s="19"/>
      <c r="AD115" s="45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</row>
    <row r="116" spans="1:140" ht="15" thickBot="1">
      <c r="A116" s="12">
        <v>308</v>
      </c>
      <c r="B116" s="21" t="s">
        <v>35</v>
      </c>
      <c r="C116" s="30" t="s">
        <v>140</v>
      </c>
      <c r="D116" s="17" t="s">
        <v>42</v>
      </c>
      <c r="E116" s="38">
        <v>3</v>
      </c>
      <c r="F116" s="23" t="s">
        <v>43</v>
      </c>
      <c r="G116" s="21"/>
      <c r="H116" s="21" t="s">
        <v>34</v>
      </c>
      <c r="I116" s="21" t="s">
        <v>34</v>
      </c>
      <c r="J116" s="21" t="s">
        <v>34</v>
      </c>
      <c r="K116" s="24">
        <v>142</v>
      </c>
      <c r="L116" s="25">
        <v>199</v>
      </c>
      <c r="M116" s="26">
        <v>215</v>
      </c>
      <c r="N116" s="27"/>
      <c r="O116" s="27"/>
      <c r="P116" s="21">
        <v>34</v>
      </c>
      <c r="Q116" s="27">
        <v>67</v>
      </c>
      <c r="R116" s="28">
        <v>8</v>
      </c>
      <c r="S116" s="21">
        <v>5</v>
      </c>
      <c r="T116" s="21"/>
      <c r="U116" s="21">
        <v>2</v>
      </c>
      <c r="V116" s="21"/>
      <c r="W116" s="21"/>
      <c r="X116" s="21"/>
      <c r="Y116" s="21"/>
      <c r="Z116" s="21"/>
      <c r="AA116" s="21">
        <f>SUM(N116:Z116)</f>
        <v>116</v>
      </c>
      <c r="AB116" s="111">
        <v>0.54</v>
      </c>
      <c r="AC116" s="60"/>
      <c r="AD116" s="6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</row>
    <row r="117" spans="1:140" ht="15" thickBot="1">
      <c r="A117" s="12">
        <v>271</v>
      </c>
      <c r="B117" s="21" t="s">
        <v>40</v>
      </c>
      <c r="C117" s="30" t="s">
        <v>121</v>
      </c>
      <c r="D117" s="13" t="s">
        <v>37</v>
      </c>
      <c r="E117" s="23">
        <v>1</v>
      </c>
      <c r="F117" s="23" t="s">
        <v>39</v>
      </c>
      <c r="G117" s="21"/>
      <c r="H117" s="27">
        <v>103</v>
      </c>
      <c r="I117" s="27">
        <v>124</v>
      </c>
      <c r="J117" s="27">
        <v>154</v>
      </c>
      <c r="K117" s="27">
        <v>78</v>
      </c>
      <c r="L117" s="25">
        <v>85</v>
      </c>
      <c r="M117" s="26">
        <v>115</v>
      </c>
      <c r="N117" s="27"/>
      <c r="O117" s="21"/>
      <c r="P117" s="21">
        <v>27</v>
      </c>
      <c r="Q117" s="27">
        <v>14</v>
      </c>
      <c r="R117" s="49"/>
      <c r="S117" s="27">
        <v>5</v>
      </c>
      <c r="T117" s="27"/>
      <c r="U117" s="27">
        <v>7</v>
      </c>
      <c r="V117" s="27"/>
      <c r="W117" s="27"/>
      <c r="X117" s="27"/>
      <c r="Y117" s="27"/>
      <c r="Z117" s="27"/>
      <c r="AA117" s="21">
        <f>SUM(N117:Z117)</f>
        <v>53</v>
      </c>
      <c r="AB117" s="111">
        <v>0.46100000000000002</v>
      </c>
      <c r="AC117" s="60"/>
      <c r="AD117" s="6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</row>
    <row r="118" spans="1:140" ht="15" thickBot="1">
      <c r="A118" s="12">
        <v>416</v>
      </c>
      <c r="B118" s="27" t="s">
        <v>45</v>
      </c>
      <c r="C118" s="30" t="s">
        <v>154</v>
      </c>
      <c r="D118" s="27" t="s">
        <v>37</v>
      </c>
      <c r="E118" s="23">
        <v>3</v>
      </c>
      <c r="F118" s="23" t="s">
        <v>65</v>
      </c>
      <c r="G118" s="21"/>
      <c r="H118" s="21" t="s">
        <v>34</v>
      </c>
      <c r="I118" s="21" t="s">
        <v>34</v>
      </c>
      <c r="J118" s="21" t="s">
        <v>34</v>
      </c>
      <c r="K118" s="24">
        <v>0</v>
      </c>
      <c r="L118" s="25">
        <v>1</v>
      </c>
      <c r="M118" s="26">
        <v>30</v>
      </c>
      <c r="N118" s="27"/>
      <c r="O118" s="27"/>
      <c r="P118" s="21"/>
      <c r="Q118" s="21"/>
      <c r="R118" s="28"/>
      <c r="S118" s="21"/>
      <c r="T118" s="21"/>
      <c r="U118" s="21"/>
      <c r="V118" s="21"/>
      <c r="W118" s="21"/>
      <c r="X118" s="21"/>
      <c r="Y118" s="21"/>
      <c r="Z118" s="21"/>
      <c r="AA118" s="21">
        <f>SUM(N118:Z118)</f>
        <v>0</v>
      </c>
      <c r="AB118" s="110">
        <v>0</v>
      </c>
      <c r="AC118" s="19"/>
      <c r="AD118" s="36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</row>
    <row r="119" spans="1:140" ht="15" thickBot="1">
      <c r="A119" s="12">
        <v>275</v>
      </c>
      <c r="B119" s="21" t="s">
        <v>59</v>
      </c>
      <c r="C119" s="30" t="s">
        <v>122</v>
      </c>
      <c r="D119" s="27" t="s">
        <v>37</v>
      </c>
      <c r="E119" s="23">
        <v>1</v>
      </c>
      <c r="F119" s="23" t="s">
        <v>44</v>
      </c>
      <c r="G119" s="21"/>
      <c r="H119" s="21">
        <v>161</v>
      </c>
      <c r="I119" s="21">
        <v>185</v>
      </c>
      <c r="J119" s="21">
        <v>274</v>
      </c>
      <c r="K119" s="24">
        <v>277</v>
      </c>
      <c r="L119" s="25">
        <v>223</v>
      </c>
      <c r="M119" s="26">
        <v>225</v>
      </c>
      <c r="N119" s="27"/>
      <c r="O119" s="27"/>
      <c r="P119" s="21">
        <v>1</v>
      </c>
      <c r="Q119" s="21">
        <v>20</v>
      </c>
      <c r="R119" s="28">
        <v>13</v>
      </c>
      <c r="S119" s="21"/>
      <c r="T119" s="21">
        <v>88</v>
      </c>
      <c r="U119" s="21"/>
      <c r="V119" s="21"/>
      <c r="W119" s="21"/>
      <c r="X119" s="21"/>
      <c r="Y119" s="21"/>
      <c r="Z119" s="21"/>
      <c r="AA119" s="21">
        <f>SUM(N119:Z119)</f>
        <v>122</v>
      </c>
      <c r="AB119" s="111">
        <v>0.54200000000000004</v>
      </c>
      <c r="AC119" s="19"/>
      <c r="AD119" s="45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</row>
    <row r="120" spans="1:140" ht="15" thickBot="1">
      <c r="A120" s="12">
        <v>456</v>
      </c>
      <c r="B120" s="21" t="s">
        <v>50</v>
      </c>
      <c r="C120" s="30" t="s">
        <v>169</v>
      </c>
      <c r="D120" s="13" t="s">
        <v>37</v>
      </c>
      <c r="E120" s="38">
        <v>3</v>
      </c>
      <c r="F120" s="23" t="s">
        <v>163</v>
      </c>
      <c r="G120" s="21"/>
      <c r="H120" s="21" t="s">
        <v>34</v>
      </c>
      <c r="I120" s="21" t="s">
        <v>34</v>
      </c>
      <c r="J120" s="21" t="s">
        <v>34</v>
      </c>
      <c r="K120" s="21">
        <v>288</v>
      </c>
      <c r="L120" s="51">
        <v>375</v>
      </c>
      <c r="M120" s="26">
        <v>300</v>
      </c>
      <c r="N120" s="27"/>
      <c r="O120" s="27">
        <v>209</v>
      </c>
      <c r="P120" s="21"/>
      <c r="Q120" s="21">
        <v>2</v>
      </c>
      <c r="R120" s="49">
        <v>1</v>
      </c>
      <c r="S120" s="27">
        <v>1</v>
      </c>
      <c r="T120" s="27"/>
      <c r="U120" s="27"/>
      <c r="V120" s="27"/>
      <c r="W120" s="27"/>
      <c r="X120" s="27"/>
      <c r="Y120" s="27"/>
      <c r="Z120" s="27"/>
      <c r="AA120" s="21">
        <f>SUM(N120:Z120)</f>
        <v>213</v>
      </c>
      <c r="AB120" s="111">
        <v>0.71</v>
      </c>
      <c r="AC120" s="19"/>
      <c r="AD120" s="19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</row>
    <row r="121" spans="1:140" ht="15" thickBot="1">
      <c r="A121" s="12">
        <v>298</v>
      </c>
      <c r="B121" s="21" t="s">
        <v>50</v>
      </c>
      <c r="C121" s="30" t="s">
        <v>137</v>
      </c>
      <c r="D121" s="13" t="s">
        <v>42</v>
      </c>
      <c r="E121" s="38">
        <v>3</v>
      </c>
      <c r="F121" s="23" t="s">
        <v>52</v>
      </c>
      <c r="G121" s="21"/>
      <c r="H121" s="21" t="s">
        <v>34</v>
      </c>
      <c r="I121" s="21" t="s">
        <v>34</v>
      </c>
      <c r="J121" s="21" t="s">
        <v>34</v>
      </c>
      <c r="K121" s="24">
        <v>32</v>
      </c>
      <c r="L121" s="25">
        <v>58</v>
      </c>
      <c r="M121" s="26">
        <v>75</v>
      </c>
      <c r="N121" s="27"/>
      <c r="O121" s="27"/>
      <c r="P121" s="21"/>
      <c r="Q121" s="21">
        <v>11</v>
      </c>
      <c r="R121" s="49">
        <v>9</v>
      </c>
      <c r="S121" s="21">
        <v>2</v>
      </c>
      <c r="T121" s="21"/>
      <c r="U121" s="21"/>
      <c r="V121" s="21"/>
      <c r="W121" s="21"/>
      <c r="X121" s="21"/>
      <c r="Y121" s="21"/>
      <c r="Z121" s="21"/>
      <c r="AA121" s="21">
        <f>SUM(N121:Z121)</f>
        <v>22</v>
      </c>
      <c r="AB121" s="110">
        <v>0.29299999999999998</v>
      </c>
      <c r="AC121" s="19"/>
      <c r="AD121" s="19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</row>
    <row r="122" spans="1:140" ht="15" thickBot="1">
      <c r="A122" s="12">
        <v>277</v>
      </c>
      <c r="B122" s="21" t="s">
        <v>59</v>
      </c>
      <c r="C122" s="30" t="s">
        <v>123</v>
      </c>
      <c r="D122" s="17" t="s">
        <v>37</v>
      </c>
      <c r="E122" s="38">
        <v>1</v>
      </c>
      <c r="F122" s="23" t="s">
        <v>44</v>
      </c>
      <c r="G122" s="21"/>
      <c r="H122" s="21" t="s">
        <v>34</v>
      </c>
      <c r="I122" s="21">
        <v>69</v>
      </c>
      <c r="J122" s="21">
        <v>57</v>
      </c>
      <c r="K122" s="21">
        <v>9</v>
      </c>
      <c r="L122" s="25">
        <v>45</v>
      </c>
      <c r="M122" s="26">
        <v>55</v>
      </c>
      <c r="N122" s="21"/>
      <c r="O122" s="21"/>
      <c r="P122" s="21">
        <v>4</v>
      </c>
      <c r="Q122" s="21">
        <v>28</v>
      </c>
      <c r="R122" s="49">
        <v>21</v>
      </c>
      <c r="S122" s="21">
        <v>3</v>
      </c>
      <c r="T122" s="21">
        <v>1</v>
      </c>
      <c r="U122" s="21"/>
      <c r="V122" s="21"/>
      <c r="W122" s="21"/>
      <c r="X122" s="21"/>
      <c r="Y122" s="21"/>
      <c r="Z122" s="21"/>
      <c r="AA122" s="21">
        <f>SUM(N122:Z122)</f>
        <v>57</v>
      </c>
      <c r="AB122" s="112">
        <v>1.036</v>
      </c>
      <c r="AC122" s="19"/>
      <c r="AD122" s="45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</row>
    <row r="123" spans="1:140" ht="15" thickBot="1">
      <c r="A123" s="12">
        <v>278</v>
      </c>
      <c r="B123" s="27" t="s">
        <v>50</v>
      </c>
      <c r="C123" s="30" t="s">
        <v>124</v>
      </c>
      <c r="D123" s="27" t="s">
        <v>42</v>
      </c>
      <c r="E123" s="23">
        <v>3</v>
      </c>
      <c r="F123" s="23" t="s">
        <v>52</v>
      </c>
      <c r="G123" s="21"/>
      <c r="H123" s="21" t="s">
        <v>34</v>
      </c>
      <c r="I123" s="21" t="s">
        <v>34</v>
      </c>
      <c r="J123" s="21" t="s">
        <v>34</v>
      </c>
      <c r="K123" s="24" t="s">
        <v>34</v>
      </c>
      <c r="L123" s="25">
        <v>26</v>
      </c>
      <c r="M123" s="26">
        <v>50</v>
      </c>
      <c r="N123" s="21"/>
      <c r="O123" s="21">
        <v>25</v>
      </c>
      <c r="P123" s="21">
        <v>18</v>
      </c>
      <c r="Q123" s="21">
        <v>1</v>
      </c>
      <c r="R123" s="28"/>
      <c r="S123" s="21"/>
      <c r="T123" s="21"/>
      <c r="U123" s="21"/>
      <c r="V123" s="21"/>
      <c r="W123" s="21"/>
      <c r="X123" s="21"/>
      <c r="Y123" s="21"/>
      <c r="Z123" s="21"/>
      <c r="AA123" s="21">
        <f>SUM(N123:Z123)</f>
        <v>44</v>
      </c>
      <c r="AB123" s="111">
        <v>0.88</v>
      </c>
      <c r="AC123" s="19"/>
      <c r="AD123" s="19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</row>
    <row r="124" spans="1:140" ht="15" thickBot="1">
      <c r="A124" s="12">
        <v>0</v>
      </c>
      <c r="B124" s="27"/>
      <c r="C124" s="30" t="s">
        <v>33</v>
      </c>
      <c r="D124" s="27"/>
      <c r="E124" s="27"/>
      <c r="F124" s="27"/>
      <c r="G124" s="27"/>
      <c r="H124" s="27" t="s">
        <v>34</v>
      </c>
      <c r="I124" s="27" t="s">
        <v>34</v>
      </c>
      <c r="J124" s="27" t="s">
        <v>34</v>
      </c>
      <c r="K124" s="27" t="s">
        <v>34</v>
      </c>
      <c r="L124" s="25">
        <v>99</v>
      </c>
      <c r="M124" s="26">
        <v>100</v>
      </c>
      <c r="N124" s="27"/>
      <c r="O124" s="27"/>
      <c r="P124" s="27"/>
      <c r="Q124" s="27"/>
      <c r="R124" s="49"/>
      <c r="S124" s="27"/>
      <c r="T124" s="27"/>
      <c r="U124" s="27"/>
      <c r="V124" s="27"/>
      <c r="W124" s="27"/>
      <c r="X124" s="27"/>
      <c r="Y124" s="27"/>
      <c r="Z124" s="27"/>
      <c r="AA124" s="27"/>
      <c r="AB124" s="110">
        <v>0</v>
      </c>
      <c r="AC124" s="19"/>
      <c r="AD124" s="19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</row>
    <row r="125" spans="1:140" ht="15" thickBot="1">
      <c r="A125" s="12">
        <v>604</v>
      </c>
      <c r="B125" s="21" t="s">
        <v>40</v>
      </c>
      <c r="C125" s="30" t="s">
        <v>191</v>
      </c>
      <c r="D125" s="27" t="s">
        <v>37</v>
      </c>
      <c r="E125" s="23">
        <v>3</v>
      </c>
      <c r="F125" s="23" t="s">
        <v>177</v>
      </c>
      <c r="G125" s="21"/>
      <c r="H125" s="21" t="s">
        <v>34</v>
      </c>
      <c r="I125" s="21" t="s">
        <v>34</v>
      </c>
      <c r="J125" s="21" t="s">
        <v>34</v>
      </c>
      <c r="K125" s="24" t="s">
        <v>34</v>
      </c>
      <c r="L125" s="25">
        <v>5</v>
      </c>
      <c r="M125" s="26">
        <v>75</v>
      </c>
      <c r="N125" s="27"/>
      <c r="O125" s="27"/>
      <c r="P125" s="27"/>
      <c r="Q125" s="21"/>
      <c r="R125" s="28"/>
      <c r="S125" s="21"/>
      <c r="T125" s="21"/>
      <c r="U125" s="21"/>
      <c r="V125" s="21"/>
      <c r="W125" s="21"/>
      <c r="X125" s="21"/>
      <c r="Y125" s="21"/>
      <c r="Z125" s="21"/>
      <c r="AA125" s="21">
        <f>SUM(N125:Z125)</f>
        <v>0</v>
      </c>
      <c r="AB125" s="110">
        <v>0</v>
      </c>
      <c r="AC125" s="19"/>
      <c r="AD125" s="19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</row>
    <row r="126" spans="1:140" ht="15" thickBot="1">
      <c r="A126" s="12">
        <v>280</v>
      </c>
      <c r="B126" s="27" t="s">
        <v>69</v>
      </c>
      <c r="C126" s="30" t="s">
        <v>125</v>
      </c>
      <c r="D126" s="27" t="s">
        <v>37</v>
      </c>
      <c r="E126" s="23">
        <v>3</v>
      </c>
      <c r="F126" s="23" t="s">
        <v>44</v>
      </c>
      <c r="G126" s="21"/>
      <c r="H126" s="21">
        <v>118</v>
      </c>
      <c r="I126" s="21">
        <v>142</v>
      </c>
      <c r="J126" s="21">
        <v>165</v>
      </c>
      <c r="K126" s="21">
        <v>149</v>
      </c>
      <c r="L126" s="25">
        <v>101</v>
      </c>
      <c r="M126" s="26">
        <v>126</v>
      </c>
      <c r="N126" s="21"/>
      <c r="O126" s="21"/>
      <c r="P126" s="21">
        <v>1</v>
      </c>
      <c r="Q126" s="21">
        <v>32</v>
      </c>
      <c r="R126" s="28">
        <v>69</v>
      </c>
      <c r="S126" s="21">
        <v>12</v>
      </c>
      <c r="T126" s="21">
        <v>5</v>
      </c>
      <c r="U126" s="21">
        <v>3</v>
      </c>
      <c r="V126" s="21"/>
      <c r="W126" s="21"/>
      <c r="X126" s="21"/>
      <c r="Y126" s="21"/>
      <c r="Z126" s="21"/>
      <c r="AA126" s="21">
        <f>SUM(N126:Z126)</f>
        <v>122</v>
      </c>
      <c r="AB126" s="112">
        <v>0.96799999999999997</v>
      </c>
      <c r="AC126" s="19"/>
      <c r="AD126" s="4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</row>
    <row r="127" spans="1:140" ht="15" thickBot="1">
      <c r="A127" s="12">
        <v>281</v>
      </c>
      <c r="B127" s="21" t="s">
        <v>69</v>
      </c>
      <c r="C127" s="30" t="s">
        <v>126</v>
      </c>
      <c r="D127" s="13" t="s">
        <v>42</v>
      </c>
      <c r="E127" s="38">
        <v>3</v>
      </c>
      <c r="F127" s="23" t="s">
        <v>44</v>
      </c>
      <c r="G127" s="21"/>
      <c r="H127" s="21" t="s">
        <v>34</v>
      </c>
      <c r="I127" s="21">
        <v>124</v>
      </c>
      <c r="J127" s="21">
        <v>48</v>
      </c>
      <c r="K127" s="21">
        <v>122</v>
      </c>
      <c r="L127" s="25">
        <v>213</v>
      </c>
      <c r="M127" s="26">
        <v>215</v>
      </c>
      <c r="N127" s="21"/>
      <c r="O127" s="21"/>
      <c r="P127" s="21">
        <v>12</v>
      </c>
      <c r="Q127" s="21">
        <v>52</v>
      </c>
      <c r="R127" s="28">
        <v>31</v>
      </c>
      <c r="S127" s="21">
        <v>18</v>
      </c>
      <c r="T127" s="21">
        <v>8</v>
      </c>
      <c r="U127" s="21">
        <v>7</v>
      </c>
      <c r="V127" s="21"/>
      <c r="W127" s="21"/>
      <c r="X127" s="21"/>
      <c r="Y127" s="21"/>
      <c r="Z127" s="21"/>
      <c r="AA127" s="21">
        <f>SUM(N127:Z127)</f>
        <v>128</v>
      </c>
      <c r="AB127" s="111">
        <v>0.59499999999999997</v>
      </c>
      <c r="AC127" s="19"/>
      <c r="AD127" s="6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</row>
    <row r="128" spans="1:140" ht="15" thickBot="1">
      <c r="A128" s="12">
        <v>457</v>
      </c>
      <c r="B128" s="21" t="s">
        <v>50</v>
      </c>
      <c r="C128" s="30" t="s">
        <v>170</v>
      </c>
      <c r="D128" s="13" t="s">
        <v>42</v>
      </c>
      <c r="E128" s="38">
        <v>3</v>
      </c>
      <c r="F128" s="23" t="s">
        <v>163</v>
      </c>
      <c r="G128" s="21"/>
      <c r="H128" s="21" t="s">
        <v>34</v>
      </c>
      <c r="I128" s="21" t="s">
        <v>34</v>
      </c>
      <c r="J128" s="21" t="s">
        <v>34</v>
      </c>
      <c r="K128" s="24" t="s">
        <v>34</v>
      </c>
      <c r="L128" s="25">
        <v>2</v>
      </c>
      <c r="M128" s="26">
        <v>50</v>
      </c>
      <c r="N128" s="21"/>
      <c r="O128" s="21"/>
      <c r="P128" s="21">
        <v>1</v>
      </c>
      <c r="Q128" s="21"/>
      <c r="R128" s="49"/>
      <c r="S128" s="21"/>
      <c r="T128" s="21"/>
      <c r="U128" s="21"/>
      <c r="V128" s="21"/>
      <c r="W128" s="21"/>
      <c r="X128" s="21"/>
      <c r="Y128" s="21"/>
      <c r="Z128" s="21"/>
      <c r="AA128" s="21">
        <f>SUM(N128:Z128)</f>
        <v>1</v>
      </c>
      <c r="AB128" s="110">
        <v>0.02</v>
      </c>
      <c r="AC128" s="36"/>
      <c r="AD128" s="36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</row>
    <row r="129" spans="1:140" ht="15" thickBot="1">
      <c r="A129" s="12">
        <v>283</v>
      </c>
      <c r="B129" s="21" t="s">
        <v>40</v>
      </c>
      <c r="C129" s="30" t="s">
        <v>128</v>
      </c>
      <c r="D129" s="27" t="s">
        <v>37</v>
      </c>
      <c r="E129" s="23">
        <v>3</v>
      </c>
      <c r="F129" s="23" t="s">
        <v>39</v>
      </c>
      <c r="G129" s="21"/>
      <c r="H129" s="21">
        <v>114</v>
      </c>
      <c r="I129" s="21">
        <v>137</v>
      </c>
      <c r="J129" s="21">
        <v>83</v>
      </c>
      <c r="K129" s="24">
        <v>90</v>
      </c>
      <c r="L129" s="25">
        <v>84</v>
      </c>
      <c r="M129" s="26">
        <v>105</v>
      </c>
      <c r="N129" s="27"/>
      <c r="O129" s="27">
        <v>1</v>
      </c>
      <c r="P129" s="21">
        <v>11</v>
      </c>
      <c r="Q129" s="21">
        <v>21</v>
      </c>
      <c r="R129" s="28">
        <v>17</v>
      </c>
      <c r="S129" s="21">
        <v>6</v>
      </c>
      <c r="T129" s="21">
        <v>5</v>
      </c>
      <c r="U129" s="21">
        <v>2</v>
      </c>
      <c r="V129" s="21"/>
      <c r="W129" s="21"/>
      <c r="X129" s="21"/>
      <c r="Y129" s="21"/>
      <c r="Z129" s="21"/>
      <c r="AA129" s="21">
        <f>SUM(N129:Z129)</f>
        <v>63</v>
      </c>
      <c r="AB129" s="111">
        <v>0.6</v>
      </c>
      <c r="AC129" s="60"/>
      <c r="AD129" s="19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</row>
    <row r="130" spans="1:140" ht="15" thickBot="1">
      <c r="A130" s="12">
        <v>189</v>
      </c>
      <c r="B130" s="27" t="s">
        <v>45</v>
      </c>
      <c r="C130" s="30" t="s">
        <v>72</v>
      </c>
      <c r="D130" s="27" t="s">
        <v>37</v>
      </c>
      <c r="E130" s="23">
        <v>2</v>
      </c>
      <c r="F130" s="23" t="s">
        <v>10</v>
      </c>
      <c r="G130" s="21"/>
      <c r="H130" s="21">
        <v>196</v>
      </c>
      <c r="I130" s="21">
        <v>185</v>
      </c>
      <c r="J130" s="21">
        <v>146</v>
      </c>
      <c r="K130" s="21">
        <v>142</v>
      </c>
      <c r="L130" s="25">
        <v>79</v>
      </c>
      <c r="M130" s="26">
        <v>115</v>
      </c>
      <c r="N130" s="21"/>
      <c r="O130" s="21">
        <v>3</v>
      </c>
      <c r="P130" s="21">
        <v>11</v>
      </c>
      <c r="Q130" s="21">
        <v>89</v>
      </c>
      <c r="R130" s="28">
        <v>16</v>
      </c>
      <c r="S130" s="21">
        <v>24</v>
      </c>
      <c r="T130" s="21">
        <v>1</v>
      </c>
      <c r="U130" s="21">
        <v>2</v>
      </c>
      <c r="V130" s="21"/>
      <c r="W130" s="21"/>
      <c r="X130" s="21"/>
      <c r="Y130" s="21"/>
      <c r="Z130" s="21"/>
      <c r="AA130" s="21">
        <f>SUM(N130:Z130)</f>
        <v>146</v>
      </c>
      <c r="AB130" s="112">
        <v>1.27</v>
      </c>
      <c r="AC130" s="19"/>
      <c r="AD130" s="19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</row>
    <row r="131" spans="1:140" ht="15" thickBot="1">
      <c r="A131" s="12">
        <v>205</v>
      </c>
      <c r="B131" s="27" t="s">
        <v>45</v>
      </c>
      <c r="C131" s="30" t="s">
        <v>80</v>
      </c>
      <c r="D131" s="27" t="s">
        <v>42</v>
      </c>
      <c r="E131" s="23">
        <v>3</v>
      </c>
      <c r="F131" s="27" t="s">
        <v>53</v>
      </c>
      <c r="G131" s="21"/>
      <c r="H131" s="21">
        <v>5</v>
      </c>
      <c r="I131" s="21">
        <v>44</v>
      </c>
      <c r="J131" s="21">
        <v>10</v>
      </c>
      <c r="K131" s="24">
        <v>86</v>
      </c>
      <c r="L131" s="25">
        <v>169</v>
      </c>
      <c r="M131" s="26">
        <v>150</v>
      </c>
      <c r="N131" s="27"/>
      <c r="O131" s="21"/>
      <c r="P131" s="21">
        <v>1</v>
      </c>
      <c r="Q131" s="21">
        <v>4</v>
      </c>
      <c r="R131" s="28">
        <v>3</v>
      </c>
      <c r="S131" s="21">
        <v>6</v>
      </c>
      <c r="T131" s="21">
        <v>1</v>
      </c>
      <c r="U131" s="21">
        <v>5</v>
      </c>
      <c r="V131" s="21"/>
      <c r="W131" s="21"/>
      <c r="X131" s="21"/>
      <c r="Y131" s="21"/>
      <c r="Z131" s="21"/>
      <c r="AA131" s="21">
        <f>SUM(N131:Z131)</f>
        <v>20</v>
      </c>
      <c r="AB131" s="110">
        <v>0.13300000000000001</v>
      </c>
      <c r="AC131" s="19"/>
      <c r="AD131" s="19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</row>
    <row r="132" spans="1:140" ht="15" thickBot="1">
      <c r="A132" s="12">
        <v>285</v>
      </c>
      <c r="B132" s="21" t="s">
        <v>40</v>
      </c>
      <c r="C132" s="30" t="s">
        <v>129</v>
      </c>
      <c r="D132" s="13" t="s">
        <v>37</v>
      </c>
      <c r="E132" s="23">
        <v>1</v>
      </c>
      <c r="F132" s="27" t="s">
        <v>39</v>
      </c>
      <c r="G132" s="21"/>
      <c r="H132" s="21">
        <v>153</v>
      </c>
      <c r="I132" s="21">
        <v>168</v>
      </c>
      <c r="J132" s="21">
        <v>288</v>
      </c>
      <c r="K132" s="24">
        <v>326</v>
      </c>
      <c r="L132" s="25">
        <v>251</v>
      </c>
      <c r="M132" s="26">
        <v>300</v>
      </c>
      <c r="N132" s="27"/>
      <c r="O132" s="21"/>
      <c r="P132" s="21">
        <v>25</v>
      </c>
      <c r="Q132" s="21">
        <v>60</v>
      </c>
      <c r="R132" s="28">
        <v>10</v>
      </c>
      <c r="S132" s="21">
        <v>21</v>
      </c>
      <c r="T132" s="21">
        <v>1</v>
      </c>
      <c r="U132" s="21">
        <v>16</v>
      </c>
      <c r="V132" s="21"/>
      <c r="W132" s="21"/>
      <c r="X132" s="21"/>
      <c r="Y132" s="21"/>
      <c r="Z132" s="21"/>
      <c r="AA132" s="21">
        <f>SUM(N132:Z132)</f>
        <v>133</v>
      </c>
      <c r="AB132" s="111">
        <v>0.443</v>
      </c>
      <c r="AC132" s="60"/>
      <c r="AD132" s="6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</row>
    <row r="133" spans="1:140" ht="15" thickBot="1">
      <c r="A133" s="12" t="s">
        <v>201</v>
      </c>
      <c r="B133" s="21" t="s">
        <v>35</v>
      </c>
      <c r="C133" s="30" t="s">
        <v>202</v>
      </c>
      <c r="D133" s="17" t="s">
        <v>37</v>
      </c>
      <c r="E133" s="38">
        <v>3</v>
      </c>
      <c r="F133" s="23" t="s">
        <v>177</v>
      </c>
      <c r="G133" s="27"/>
      <c r="H133" s="21" t="s">
        <v>34</v>
      </c>
      <c r="I133" s="21" t="s">
        <v>34</v>
      </c>
      <c r="J133" s="21" t="s">
        <v>34</v>
      </c>
      <c r="K133" s="21" t="s">
        <v>34</v>
      </c>
      <c r="L133" s="25">
        <v>4</v>
      </c>
      <c r="M133" s="26">
        <v>25</v>
      </c>
      <c r="N133" s="27"/>
      <c r="O133" s="27"/>
      <c r="P133" s="21"/>
      <c r="Q133" s="27"/>
      <c r="R133" s="27"/>
      <c r="S133" s="21"/>
      <c r="T133" s="21"/>
      <c r="U133" s="27"/>
      <c r="V133" s="21"/>
      <c r="W133" s="21"/>
      <c r="X133" s="21"/>
      <c r="Y133" s="21"/>
      <c r="Z133" s="27"/>
      <c r="AA133" s="21">
        <f>SUM(N133:Z133)</f>
        <v>0</v>
      </c>
      <c r="AB133" s="110">
        <v>0</v>
      </c>
      <c r="AC133" s="19"/>
      <c r="AD133" s="19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</row>
    <row r="134" spans="1:140" ht="15" thickBot="1">
      <c r="A134" s="12">
        <v>510</v>
      </c>
      <c r="B134" s="21" t="s">
        <v>45</v>
      </c>
      <c r="C134" s="30" t="s">
        <v>185</v>
      </c>
      <c r="D134" s="17" t="s">
        <v>37</v>
      </c>
      <c r="E134" s="23">
        <v>1</v>
      </c>
      <c r="F134" s="23" t="s">
        <v>67</v>
      </c>
      <c r="G134" s="21"/>
      <c r="H134" s="21">
        <v>3</v>
      </c>
      <c r="I134" s="21">
        <v>81</v>
      </c>
      <c r="J134" s="21">
        <v>6</v>
      </c>
      <c r="K134" s="27">
        <v>5</v>
      </c>
      <c r="L134" s="25">
        <v>0</v>
      </c>
      <c r="M134" s="26">
        <v>25</v>
      </c>
      <c r="N134" s="21"/>
      <c r="O134" s="21"/>
      <c r="P134" s="21"/>
      <c r="Q134" s="21">
        <v>1</v>
      </c>
      <c r="R134" s="49"/>
      <c r="S134" s="21">
        <v>1</v>
      </c>
      <c r="T134" s="21"/>
      <c r="U134" s="21"/>
      <c r="V134" s="21"/>
      <c r="W134" s="21"/>
      <c r="X134" s="21"/>
      <c r="Y134" s="21"/>
      <c r="Z134" s="21"/>
      <c r="AA134" s="21">
        <f>SUM(N134:Z134)</f>
        <v>2</v>
      </c>
      <c r="AB134" s="110">
        <v>0.08</v>
      </c>
      <c r="AC134" s="36"/>
      <c r="AD134" s="19"/>
      <c r="AE134" s="20"/>
    </row>
    <row r="135" spans="1:140" ht="15" thickBot="1">
      <c r="A135" s="12">
        <v>397</v>
      </c>
      <c r="B135" s="21" t="s">
        <v>45</v>
      </c>
      <c r="C135" s="30" t="s">
        <v>149</v>
      </c>
      <c r="D135" s="17" t="s">
        <v>37</v>
      </c>
      <c r="E135" s="23">
        <v>1</v>
      </c>
      <c r="F135" s="23" t="s">
        <v>67</v>
      </c>
      <c r="G135" s="21"/>
      <c r="H135" s="21" t="s">
        <v>34</v>
      </c>
      <c r="I135" s="21" t="s">
        <v>34</v>
      </c>
      <c r="J135" s="21" t="s">
        <v>34</v>
      </c>
      <c r="K135" s="24">
        <v>5</v>
      </c>
      <c r="L135" s="25">
        <v>0</v>
      </c>
      <c r="M135" s="26">
        <v>50</v>
      </c>
      <c r="N135" s="21"/>
      <c r="O135" s="21"/>
      <c r="P135" s="21"/>
      <c r="Q135" s="21"/>
      <c r="R135" s="27"/>
      <c r="S135" s="21"/>
      <c r="T135" s="21"/>
      <c r="U135" s="21"/>
      <c r="V135" s="21"/>
      <c r="W135" s="21"/>
      <c r="X135" s="21"/>
      <c r="Y135" s="21"/>
      <c r="Z135" s="21"/>
      <c r="AA135" s="21">
        <f>SUM(N135:Z135)</f>
        <v>0</v>
      </c>
      <c r="AB135" s="110">
        <v>0</v>
      </c>
      <c r="AC135" s="19"/>
      <c r="AD135" s="19"/>
      <c r="AE135" s="20"/>
    </row>
    <row r="136" spans="1:140" ht="17.25" customHeight="1" thickBot="1">
      <c r="A136" s="12" t="s">
        <v>197</v>
      </c>
      <c r="B136" s="21" t="s">
        <v>45</v>
      </c>
      <c r="C136" s="30" t="s">
        <v>198</v>
      </c>
      <c r="D136" s="17" t="s">
        <v>37</v>
      </c>
      <c r="E136" s="38">
        <v>2</v>
      </c>
      <c r="F136" s="50" t="s">
        <v>156</v>
      </c>
      <c r="G136" s="21"/>
      <c r="H136" s="21" t="s">
        <v>34</v>
      </c>
      <c r="I136" s="21">
        <v>45</v>
      </c>
      <c r="J136" s="21">
        <v>64</v>
      </c>
      <c r="K136" s="24">
        <v>102</v>
      </c>
      <c r="L136" s="25">
        <v>51</v>
      </c>
      <c r="M136" s="26">
        <v>100</v>
      </c>
      <c r="N136" s="21"/>
      <c r="O136" s="21"/>
      <c r="P136" s="21"/>
      <c r="Q136" s="21">
        <v>1</v>
      </c>
      <c r="R136" s="49">
        <v>7</v>
      </c>
      <c r="S136" s="21">
        <v>8</v>
      </c>
      <c r="T136" s="21"/>
      <c r="U136" s="21"/>
      <c r="V136" s="21"/>
      <c r="W136" s="21"/>
      <c r="X136" s="21"/>
      <c r="Y136" s="21"/>
      <c r="Z136" s="21"/>
      <c r="AA136" s="21">
        <f>SUM(N136:Z136)</f>
        <v>16</v>
      </c>
      <c r="AB136" s="110">
        <v>0.16</v>
      </c>
      <c r="AC136" s="19"/>
      <c r="AD136" s="19"/>
      <c r="AE136" s="20"/>
    </row>
    <row r="137" spans="1:140" ht="15" thickBot="1">
      <c r="A137" s="12">
        <v>289</v>
      </c>
      <c r="B137" s="21" t="s">
        <v>59</v>
      </c>
      <c r="C137" s="30" t="s">
        <v>131</v>
      </c>
      <c r="D137" s="27" t="s">
        <v>37</v>
      </c>
      <c r="E137" s="23">
        <v>3</v>
      </c>
      <c r="F137" s="23" t="s">
        <v>38</v>
      </c>
      <c r="G137" s="21"/>
      <c r="H137" s="21" t="s">
        <v>34</v>
      </c>
      <c r="I137" s="21" t="s">
        <v>34</v>
      </c>
      <c r="J137" s="21" t="s">
        <v>34</v>
      </c>
      <c r="K137" s="24" t="s">
        <v>34</v>
      </c>
      <c r="L137" s="25">
        <v>9</v>
      </c>
      <c r="M137" s="26">
        <v>381</v>
      </c>
      <c r="N137" s="27"/>
      <c r="O137" s="21"/>
      <c r="P137" s="21"/>
      <c r="Q137" s="27"/>
      <c r="R137" s="28"/>
      <c r="S137" s="21"/>
      <c r="T137" s="21"/>
      <c r="U137" s="21"/>
      <c r="V137" s="21"/>
      <c r="W137" s="21"/>
      <c r="X137" s="21"/>
      <c r="Y137" s="21"/>
      <c r="Z137" s="21"/>
      <c r="AA137" s="21">
        <f>SUM(N137:Z137)</f>
        <v>0</v>
      </c>
      <c r="AB137" s="110">
        <v>0</v>
      </c>
      <c r="AC137" s="19"/>
      <c r="AD137" s="19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</row>
    <row r="138" spans="1:140" ht="15" thickBot="1">
      <c r="A138" s="109"/>
      <c r="B138" s="109"/>
      <c r="C138" s="123"/>
      <c r="D138" s="109"/>
      <c r="E138" s="109"/>
      <c r="F138" s="109"/>
      <c r="G138" s="109"/>
      <c r="H138" s="109">
        <f>SUM(H2:H137)</f>
        <v>6176</v>
      </c>
      <c r="I138" s="109">
        <f>SUM(I2:I137)</f>
        <v>9101</v>
      </c>
      <c r="J138" s="109">
        <f>SUM(J2:J137)</f>
        <v>9113</v>
      </c>
      <c r="K138" s="109">
        <f>SUM(K2:K137)</f>
        <v>11012</v>
      </c>
      <c r="L138" s="109">
        <f>SUM(L2:L137)</f>
        <v>11448</v>
      </c>
      <c r="M138" s="59">
        <f>SUM(M2:M137)</f>
        <v>15571</v>
      </c>
      <c r="N138" s="109">
        <f>SUM(N2:N137)</f>
        <v>0</v>
      </c>
      <c r="O138" s="109">
        <f>SUM(O2:O137)</f>
        <v>453</v>
      </c>
      <c r="P138" s="109">
        <f>SUM(P2:P137)</f>
        <v>917</v>
      </c>
      <c r="Q138" s="109">
        <f>SUM(Q2:Q137)</f>
        <v>1839</v>
      </c>
      <c r="R138" s="109">
        <f>SUM(R2:R137)</f>
        <v>1117</v>
      </c>
      <c r="S138" s="109">
        <f>SUM(S2:S137)</f>
        <v>728</v>
      </c>
      <c r="T138" s="109">
        <f>SUM(T2:T137)</f>
        <v>514</v>
      </c>
      <c r="U138" s="109">
        <f>SUM(U2:U137)</f>
        <v>249</v>
      </c>
      <c r="V138" s="109">
        <f>SUM(V2:V137)</f>
        <v>0</v>
      </c>
      <c r="W138" s="109">
        <f>SUM(W2:W137)</f>
        <v>0</v>
      </c>
      <c r="X138" s="109">
        <f>SUM(X2:X137)</f>
        <v>0</v>
      </c>
      <c r="Y138" s="109">
        <f>SUM(Y2:Y137)</f>
        <v>0</v>
      </c>
      <c r="Z138" s="109">
        <f>SUM(Z2:Z137)</f>
        <v>0</v>
      </c>
      <c r="AA138" s="109">
        <f>SUM(AA2:AA137)</f>
        <v>5817</v>
      </c>
      <c r="AB138" s="111">
        <v>0.374</v>
      </c>
      <c r="AC138" s="60"/>
      <c r="AD138" s="60"/>
      <c r="AE138" s="20"/>
    </row>
    <row r="139" spans="1:140" ht="14.5">
      <c r="A139" s="57"/>
      <c r="B139" s="57"/>
      <c r="C139" s="58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60"/>
      <c r="AD139" s="6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</row>
    <row r="140" spans="1:140" ht="14.5">
      <c r="A140" s="57"/>
      <c r="B140" s="57"/>
      <c r="C140" s="58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47"/>
      <c r="U140" s="57"/>
      <c r="V140" s="57"/>
      <c r="W140" s="57"/>
      <c r="X140" s="57"/>
      <c r="Y140" s="57"/>
      <c r="Z140" s="57"/>
      <c r="AA140" s="57"/>
      <c r="AB140" s="47"/>
      <c r="AC140" s="60"/>
      <c r="AD140" s="6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</row>
    <row r="141" spans="1:140" ht="14.5">
      <c r="A141" s="57"/>
      <c r="B141" s="57"/>
      <c r="C141" s="58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47"/>
      <c r="AB141" s="57"/>
      <c r="AC141" s="60"/>
      <c r="AD141" s="6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</row>
    <row r="142" spans="1:140" ht="14.5">
      <c r="A142" s="57"/>
      <c r="B142" s="57"/>
      <c r="C142" s="58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60"/>
      <c r="AD142" s="6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</row>
    <row r="143" spans="1:140" ht="14.5">
      <c r="A143" s="57"/>
      <c r="B143" s="57"/>
      <c r="C143" s="58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47"/>
      <c r="AB143" s="57"/>
      <c r="AC143" s="60"/>
      <c r="AD143" s="6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</row>
    <row r="144" spans="1:140" ht="14.5">
      <c r="A144" s="57"/>
      <c r="B144" s="57"/>
      <c r="C144" s="58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60"/>
      <c r="AD144" s="6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</row>
    <row r="145" spans="1:140" ht="14.5">
      <c r="A145" s="57"/>
      <c r="B145" s="57"/>
      <c r="C145" s="58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60"/>
      <c r="AD145" s="6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</row>
    <row r="146" spans="1:140" ht="14.5">
      <c r="A146" s="57"/>
      <c r="B146" s="57"/>
      <c r="C146" s="58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60"/>
      <c r="AD146" s="6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</row>
    <row r="147" spans="1:140" ht="14.5">
      <c r="A147" s="57"/>
      <c r="B147" s="57"/>
      <c r="C147" s="58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60"/>
      <c r="AD147" s="6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</row>
    <row r="148" spans="1:140" ht="14.5">
      <c r="A148" s="57"/>
      <c r="B148" s="57"/>
      <c r="C148" s="58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60"/>
      <c r="AD148" s="6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</row>
    <row r="149" spans="1:140" ht="14.5">
      <c r="A149" s="57"/>
      <c r="B149" s="57"/>
      <c r="C149" s="58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60"/>
      <c r="AD149" s="6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</row>
    <row r="150" spans="1:140" ht="14.5">
      <c r="A150" s="57"/>
      <c r="B150" s="57"/>
      <c r="C150" s="58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60"/>
      <c r="AD150" s="6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</row>
    <row r="151" spans="1:140" ht="14.5">
      <c r="A151" s="57"/>
      <c r="B151" s="57"/>
      <c r="C151" s="58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60"/>
      <c r="AD151" s="6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</row>
    <row r="152" spans="1:140" ht="14.5">
      <c r="A152" s="57"/>
      <c r="B152" s="57"/>
      <c r="C152" s="58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60"/>
      <c r="AD152" s="6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</row>
    <row r="153" spans="1:140" ht="14.5">
      <c r="A153" s="57"/>
      <c r="B153" s="57"/>
      <c r="C153" s="58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60"/>
      <c r="AD153" s="6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</row>
    <row r="154" spans="1:140" ht="14.5">
      <c r="A154" s="57"/>
      <c r="B154" s="57"/>
      <c r="C154" s="58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60"/>
      <c r="AD154" s="6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</row>
    <row r="155" spans="1:140" ht="14.5">
      <c r="A155" s="57"/>
      <c r="B155" s="57"/>
      <c r="C155" s="58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60"/>
      <c r="AD155" s="6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</row>
    <row r="156" spans="1:140" ht="14.5">
      <c r="A156" s="57"/>
      <c r="B156" s="57"/>
      <c r="C156" s="58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60"/>
      <c r="AD156" s="6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</row>
    <row r="157" spans="1:140" ht="14.5">
      <c r="A157" s="57"/>
      <c r="B157" s="57"/>
      <c r="C157" s="58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60"/>
      <c r="AD157" s="6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</row>
    <row r="158" spans="1:140" ht="14.5">
      <c r="A158" s="57"/>
      <c r="B158" s="57"/>
      <c r="C158" s="58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60"/>
      <c r="AD158" s="6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</row>
    <row r="159" spans="1:140" ht="14.5">
      <c r="A159" s="57"/>
      <c r="B159" s="57"/>
      <c r="C159" s="58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60"/>
      <c r="AD159" s="6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</row>
    <row r="160" spans="1:140" ht="14.5">
      <c r="A160" s="57"/>
      <c r="B160" s="57"/>
      <c r="C160" s="58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60"/>
      <c r="AD160" s="6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</row>
    <row r="161" spans="1:140" ht="14.5">
      <c r="A161" s="57"/>
      <c r="B161" s="57"/>
      <c r="C161" s="58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60"/>
      <c r="AD161" s="6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</row>
    <row r="162" spans="1:140" ht="14.5">
      <c r="A162" s="57"/>
      <c r="B162" s="57"/>
      <c r="C162" s="58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60"/>
      <c r="AD162" s="6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</row>
    <row r="163" spans="1:140" ht="14.5">
      <c r="A163" s="57"/>
      <c r="B163" s="57"/>
      <c r="C163" s="58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60"/>
      <c r="AD163" s="6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</row>
    <row r="164" spans="1:140" ht="14.5">
      <c r="A164" s="57"/>
      <c r="B164" s="57"/>
      <c r="C164" s="58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60"/>
      <c r="AD164" s="6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</row>
    <row r="165" spans="1:140" ht="14.5">
      <c r="A165" s="57"/>
      <c r="B165" s="57"/>
      <c r="C165" s="58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60"/>
      <c r="AD165" s="6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</row>
    <row r="166" spans="1:140" ht="14.5">
      <c r="A166" s="57"/>
      <c r="B166" s="57"/>
      <c r="C166" s="58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60"/>
      <c r="AD166" s="6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</row>
    <row r="167" spans="1:140" ht="14.5">
      <c r="A167" s="57"/>
      <c r="B167" s="57"/>
      <c r="C167" s="58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60"/>
      <c r="AD167" s="6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</row>
    <row r="168" spans="1:140" ht="14.5">
      <c r="A168" s="57"/>
      <c r="B168" s="57"/>
      <c r="C168" s="58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60"/>
      <c r="AD168" s="6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</row>
    <row r="169" spans="1:140" ht="14.5">
      <c r="A169" s="57"/>
      <c r="B169" s="57"/>
      <c r="C169" s="58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60"/>
      <c r="AD169" s="6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</row>
    <row r="170" spans="1:140" ht="14.5">
      <c r="A170" s="57"/>
      <c r="B170" s="57"/>
      <c r="C170" s="58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60"/>
      <c r="AD170" s="6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</row>
    <row r="171" spans="1:140" ht="14.5">
      <c r="A171" s="57"/>
      <c r="B171" s="57"/>
      <c r="C171" s="58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60"/>
      <c r="AD171" s="6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</row>
    <row r="172" spans="1:140" ht="14.5">
      <c r="A172" s="57"/>
      <c r="B172" s="57"/>
      <c r="C172" s="58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60"/>
      <c r="AD172" s="6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</row>
    <row r="173" spans="1:140" ht="14.5">
      <c r="A173" s="57"/>
      <c r="B173" s="57"/>
      <c r="C173" s="58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60"/>
      <c r="AD173" s="6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</row>
    <row r="174" spans="1:140" ht="14.5">
      <c r="A174" s="57"/>
      <c r="B174" s="57"/>
      <c r="C174" s="58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60"/>
      <c r="AD174" s="6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</row>
    <row r="175" spans="1:140" ht="14.5">
      <c r="A175" s="57"/>
      <c r="B175" s="57"/>
      <c r="C175" s="58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60"/>
      <c r="AD175" s="6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</row>
    <row r="176" spans="1:140" ht="14.5">
      <c r="A176" s="57"/>
      <c r="B176" s="57"/>
      <c r="C176" s="58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60"/>
      <c r="AD176" s="6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</row>
    <row r="177" spans="1:140" ht="14.5">
      <c r="A177" s="57"/>
      <c r="B177" s="57"/>
      <c r="C177" s="58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60"/>
      <c r="AD177" s="6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</row>
    <row r="178" spans="1:140" ht="14.5">
      <c r="A178" s="57"/>
      <c r="B178" s="57"/>
      <c r="C178" s="58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60"/>
      <c r="AD178" s="6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</row>
    <row r="179" spans="1:140" ht="14.5">
      <c r="A179" s="57"/>
      <c r="B179" s="57"/>
      <c r="C179" s="58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60"/>
      <c r="AD179" s="6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</row>
    <row r="180" spans="1:140" ht="14.5">
      <c r="A180" s="57"/>
      <c r="B180" s="57"/>
      <c r="C180" s="58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60"/>
      <c r="AD180" s="6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</row>
    <row r="181" spans="1:140" ht="14.5">
      <c r="A181" s="57"/>
      <c r="B181" s="57"/>
      <c r="C181" s="58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60"/>
      <c r="AD181" s="6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</row>
    <row r="182" spans="1:140" ht="14.5">
      <c r="A182" s="57"/>
      <c r="B182" s="57"/>
      <c r="C182" s="58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60"/>
      <c r="AD182" s="6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</row>
    <row r="183" spans="1:140" ht="14.5">
      <c r="A183" s="57"/>
      <c r="B183" s="57"/>
      <c r="C183" s="58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60"/>
      <c r="AD183" s="6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</row>
    <row r="184" spans="1:140" ht="14.5">
      <c r="A184" s="57"/>
      <c r="B184" s="57"/>
      <c r="C184" s="58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60"/>
      <c r="AD184" s="6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</row>
    <row r="185" spans="1:140" ht="14.5">
      <c r="A185" s="57"/>
      <c r="B185" s="57"/>
      <c r="C185" s="58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60"/>
      <c r="AD185" s="6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</row>
    <row r="186" spans="1:140" ht="14.5">
      <c r="A186" s="57"/>
      <c r="B186" s="57"/>
      <c r="C186" s="58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60"/>
      <c r="AD186" s="6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</row>
    <row r="187" spans="1:140" ht="14.5">
      <c r="A187" s="57"/>
      <c r="B187" s="57"/>
      <c r="C187" s="58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60"/>
      <c r="AD187" s="6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</row>
    <row r="188" spans="1:140" ht="14.5">
      <c r="A188" s="57"/>
      <c r="B188" s="57"/>
      <c r="C188" s="58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60"/>
      <c r="AD188" s="6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</row>
    <row r="189" spans="1:140" ht="14.5">
      <c r="A189" s="57"/>
      <c r="B189" s="57"/>
      <c r="C189" s="58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60"/>
      <c r="AD189" s="6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</row>
    <row r="190" spans="1:140" ht="14.5">
      <c r="A190" s="57"/>
      <c r="B190" s="57"/>
      <c r="C190" s="58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60"/>
      <c r="AD190" s="6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</row>
    <row r="191" spans="1:140" ht="14.5">
      <c r="A191" s="57"/>
      <c r="B191" s="57"/>
      <c r="C191" s="58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60"/>
      <c r="AD191" s="6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</row>
    <row r="192" spans="1:140" ht="14.5">
      <c r="A192" s="57"/>
      <c r="B192" s="57"/>
      <c r="C192" s="58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60"/>
      <c r="AD192" s="6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</row>
    <row r="193" spans="1:140" ht="14.5">
      <c r="A193" s="57"/>
      <c r="B193" s="57"/>
      <c r="C193" s="58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60"/>
      <c r="AD193" s="6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</row>
    <row r="194" spans="1:140" ht="14.5">
      <c r="A194" s="57"/>
      <c r="B194" s="57"/>
      <c r="C194" s="58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60"/>
      <c r="AD194" s="6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</row>
    <row r="195" spans="1:140" ht="14.5">
      <c r="A195" s="57"/>
      <c r="B195" s="57"/>
      <c r="C195" s="58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60"/>
      <c r="AD195" s="6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</row>
    <row r="196" spans="1:140" ht="14.5">
      <c r="A196" s="57"/>
      <c r="B196" s="57"/>
      <c r="C196" s="58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60"/>
      <c r="AD196" s="6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</row>
    <row r="197" spans="1:140" ht="14.5">
      <c r="A197" s="57"/>
      <c r="B197" s="57"/>
      <c r="C197" s="58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60"/>
      <c r="AD197" s="6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</row>
    <row r="198" spans="1:140" ht="14.5">
      <c r="A198" s="57"/>
      <c r="B198" s="57"/>
      <c r="C198" s="58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60"/>
      <c r="AD198" s="6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</row>
    <row r="199" spans="1:140" ht="14.5">
      <c r="A199" s="57"/>
      <c r="B199" s="57"/>
      <c r="C199" s="58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60"/>
      <c r="AD199" s="6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</row>
    <row r="200" spans="1:140" ht="14.5">
      <c r="A200" s="57"/>
      <c r="B200" s="57"/>
      <c r="C200" s="58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60"/>
      <c r="AD200" s="6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</row>
    <row r="201" spans="1:140" ht="14.5">
      <c r="A201" s="57"/>
      <c r="B201" s="57"/>
      <c r="C201" s="58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60"/>
      <c r="AD201" s="6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</row>
    <row r="202" spans="1:140" ht="14.5">
      <c r="A202" s="57"/>
      <c r="B202" s="57"/>
      <c r="C202" s="58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60"/>
      <c r="AD202" s="6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</row>
    <row r="203" spans="1:140" ht="14.5">
      <c r="A203" s="57"/>
      <c r="B203" s="57"/>
      <c r="C203" s="58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60"/>
      <c r="AD203" s="6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</row>
    <row r="204" spans="1:140" ht="14.5">
      <c r="A204" s="57"/>
      <c r="B204" s="57"/>
      <c r="C204" s="58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60"/>
      <c r="AD204" s="6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</row>
    <row r="205" spans="1:140" ht="14.5">
      <c r="A205" s="57"/>
      <c r="B205" s="57"/>
      <c r="C205" s="58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60"/>
      <c r="AD205" s="6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</row>
    <row r="206" spans="1:140" ht="14.5">
      <c r="A206" s="57"/>
      <c r="B206" s="57"/>
      <c r="C206" s="58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60"/>
      <c r="AD206" s="6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</row>
    <row r="207" spans="1:140" ht="14.5">
      <c r="A207" s="57"/>
      <c r="B207" s="57"/>
      <c r="C207" s="58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60"/>
      <c r="AD207" s="6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</row>
    <row r="208" spans="1:140" ht="14.5">
      <c r="A208" s="57"/>
      <c r="B208" s="57"/>
      <c r="C208" s="58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60"/>
      <c r="AD208" s="6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</row>
    <row r="209" spans="1:140" ht="14.5">
      <c r="A209" s="57"/>
      <c r="B209" s="57"/>
      <c r="C209" s="58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60"/>
      <c r="AD209" s="6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</row>
    <row r="210" spans="1:140" ht="14.5">
      <c r="A210" s="57"/>
      <c r="B210" s="57"/>
      <c r="C210" s="58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60"/>
      <c r="AD210" s="6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</row>
    <row r="211" spans="1:140" ht="14.5">
      <c r="A211" s="57"/>
      <c r="B211" s="57"/>
      <c r="C211" s="58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60"/>
      <c r="AD211" s="6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</row>
    <row r="212" spans="1:140" ht="14.5">
      <c r="A212" s="57"/>
      <c r="B212" s="57"/>
      <c r="C212" s="58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60"/>
      <c r="AD212" s="6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</row>
    <row r="213" spans="1:140" ht="14.5">
      <c r="A213" s="57"/>
      <c r="B213" s="57"/>
      <c r="C213" s="58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60"/>
      <c r="AD213" s="6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</row>
    <row r="214" spans="1:140" ht="14.5">
      <c r="A214" s="57"/>
      <c r="B214" s="57"/>
      <c r="C214" s="58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60"/>
      <c r="AD214" s="6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</row>
    <row r="215" spans="1:140" ht="14.5">
      <c r="A215" s="57"/>
      <c r="B215" s="57"/>
      <c r="C215" s="58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60"/>
      <c r="AD215" s="6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</row>
    <row r="216" spans="1:140" ht="14.5">
      <c r="A216" s="57"/>
      <c r="B216" s="57"/>
      <c r="C216" s="58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60"/>
      <c r="AD216" s="6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</row>
    <row r="217" spans="1:140" ht="14.5">
      <c r="A217" s="57"/>
      <c r="B217" s="57"/>
      <c r="C217" s="58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60"/>
      <c r="AD217" s="6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</row>
    <row r="218" spans="1:140" ht="14.5">
      <c r="A218" s="57"/>
      <c r="B218" s="57"/>
      <c r="C218" s="58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60"/>
      <c r="AD218" s="6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</row>
    <row r="219" spans="1:140" ht="14.5">
      <c r="A219" s="57"/>
      <c r="B219" s="57"/>
      <c r="C219" s="58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60"/>
      <c r="AD219" s="6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</row>
    <row r="220" spans="1:140" ht="14.5">
      <c r="A220" s="57"/>
      <c r="B220" s="57"/>
      <c r="C220" s="58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60"/>
      <c r="AD220" s="6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</row>
    <row r="221" spans="1:140" ht="14.5">
      <c r="A221" s="57"/>
      <c r="B221" s="57"/>
      <c r="C221" s="58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60"/>
      <c r="AD221" s="6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</row>
    <row r="222" spans="1:140" ht="14.5">
      <c r="A222" s="57"/>
      <c r="B222" s="57"/>
      <c r="C222" s="58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60"/>
      <c r="AD222" s="6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</row>
    <row r="223" spans="1:140" ht="14.5">
      <c r="A223" s="57"/>
      <c r="B223" s="57"/>
      <c r="C223" s="58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60"/>
      <c r="AD223" s="6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</row>
    <row r="224" spans="1:140" ht="14.5">
      <c r="A224" s="57"/>
      <c r="B224" s="57"/>
      <c r="C224" s="58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60"/>
      <c r="AD224" s="6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</row>
    <row r="225" spans="1:140" ht="14.5">
      <c r="A225" s="57"/>
      <c r="B225" s="57"/>
      <c r="C225" s="58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60"/>
      <c r="AD225" s="6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</row>
    <row r="226" spans="1:140" ht="14.5">
      <c r="A226" s="57"/>
      <c r="B226" s="57"/>
      <c r="C226" s="58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60"/>
      <c r="AD226" s="6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</row>
    <row r="227" spans="1:140" ht="14.5">
      <c r="A227" s="57"/>
      <c r="B227" s="57"/>
      <c r="C227" s="58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60"/>
      <c r="AD227" s="6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</row>
    <row r="228" spans="1:140" ht="14.5">
      <c r="A228" s="57"/>
      <c r="B228" s="57"/>
      <c r="C228" s="58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60"/>
      <c r="AD228" s="6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</row>
    <row r="229" spans="1:140" ht="14.5">
      <c r="A229" s="57"/>
      <c r="B229" s="57"/>
      <c r="C229" s="58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60"/>
      <c r="AD229" s="6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</row>
    <row r="230" spans="1:140" ht="14.5">
      <c r="A230" s="57"/>
      <c r="B230" s="57"/>
      <c r="C230" s="58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60"/>
      <c r="AD230" s="6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</row>
    <row r="231" spans="1:140" ht="14.5">
      <c r="A231" s="57"/>
      <c r="B231" s="57"/>
      <c r="C231" s="58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60"/>
      <c r="AD231" s="6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</row>
    <row r="232" spans="1:140" ht="14.5">
      <c r="A232" s="57"/>
      <c r="B232" s="57"/>
      <c r="C232" s="58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60"/>
      <c r="AD232" s="6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</row>
    <row r="233" spans="1:140" ht="14.5">
      <c r="A233" s="57"/>
      <c r="B233" s="57"/>
      <c r="C233" s="58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60"/>
      <c r="AD233" s="6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</row>
    <row r="234" spans="1:140" ht="14.5">
      <c r="A234" s="57"/>
      <c r="B234" s="57"/>
      <c r="C234" s="58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60"/>
      <c r="AD234" s="6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</row>
    <row r="235" spans="1:140" ht="14.5">
      <c r="A235" s="57"/>
      <c r="B235" s="57"/>
      <c r="C235" s="58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60"/>
      <c r="AD235" s="6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</row>
    <row r="236" spans="1:140" ht="14.5">
      <c r="A236" s="57"/>
      <c r="B236" s="57"/>
      <c r="C236" s="58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60"/>
      <c r="AD236" s="6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</row>
    <row r="237" spans="1:140" ht="14.5">
      <c r="A237" s="57"/>
      <c r="B237" s="57"/>
      <c r="C237" s="58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60"/>
      <c r="AD237" s="6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</row>
    <row r="238" spans="1:140" ht="14.5">
      <c r="A238" s="57"/>
      <c r="B238" s="57"/>
      <c r="C238" s="58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60"/>
      <c r="AD238" s="6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</row>
    <row r="239" spans="1:140" ht="14.5">
      <c r="A239" s="57"/>
      <c r="B239" s="57"/>
      <c r="C239" s="58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60"/>
      <c r="AD239" s="6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</row>
    <row r="240" spans="1:140" ht="14.5">
      <c r="A240" s="57"/>
      <c r="B240" s="57"/>
      <c r="C240" s="58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60"/>
      <c r="AD240" s="6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</row>
    <row r="241" spans="1:140" ht="14.5">
      <c r="A241" s="57"/>
      <c r="B241" s="57"/>
      <c r="C241" s="58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60"/>
      <c r="AD241" s="6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</row>
    <row r="242" spans="1:140" ht="14.5">
      <c r="A242" s="57"/>
      <c r="B242" s="57"/>
      <c r="C242" s="58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60"/>
      <c r="AD242" s="6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</row>
    <row r="243" spans="1:140" ht="14.5">
      <c r="A243" s="57"/>
      <c r="B243" s="57"/>
      <c r="C243" s="58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60"/>
      <c r="AD243" s="6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</row>
    <row r="244" spans="1:140" ht="14.5">
      <c r="A244" s="57"/>
      <c r="B244" s="57"/>
      <c r="C244" s="58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60"/>
      <c r="AD244" s="6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</row>
    <row r="245" spans="1:140" ht="14.5">
      <c r="A245" s="57"/>
      <c r="B245" s="57"/>
      <c r="C245" s="58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60"/>
      <c r="AD245" s="6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</row>
    <row r="246" spans="1:140" ht="14.5">
      <c r="A246" s="57"/>
      <c r="B246" s="57"/>
      <c r="C246" s="58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60"/>
      <c r="AD246" s="6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</row>
    <row r="247" spans="1:140" ht="14.5">
      <c r="A247" s="57"/>
      <c r="B247" s="57"/>
      <c r="C247" s="58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60"/>
      <c r="AD247" s="6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</row>
    <row r="248" spans="1:140" ht="14.5">
      <c r="A248" s="57"/>
      <c r="B248" s="57"/>
      <c r="C248" s="58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60"/>
      <c r="AD248" s="6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</row>
    <row r="249" spans="1:140" ht="14.5">
      <c r="A249" s="57"/>
      <c r="B249" s="57"/>
      <c r="C249" s="58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60"/>
      <c r="AD249" s="6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</row>
    <row r="250" spans="1:140" ht="14.5">
      <c r="A250" s="57"/>
      <c r="B250" s="57"/>
      <c r="C250" s="58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60"/>
      <c r="AD250" s="6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</row>
    <row r="251" spans="1:140" ht="14.5">
      <c r="A251" s="57"/>
      <c r="B251" s="57"/>
      <c r="C251" s="58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60"/>
      <c r="AD251" s="6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</row>
    <row r="252" spans="1:140" ht="14.5">
      <c r="A252" s="57"/>
      <c r="B252" s="57"/>
      <c r="C252" s="58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60"/>
      <c r="AD252" s="6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</row>
    <row r="253" spans="1:140" ht="14.5">
      <c r="A253" s="57"/>
      <c r="B253" s="57"/>
      <c r="C253" s="58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60"/>
      <c r="AD253" s="6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</row>
    <row r="254" spans="1:140" ht="14.5">
      <c r="A254" s="57"/>
      <c r="B254" s="57"/>
      <c r="C254" s="58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60"/>
      <c r="AD254" s="6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</row>
    <row r="255" spans="1:140" ht="14.5">
      <c r="A255" s="57"/>
      <c r="B255" s="57"/>
      <c r="C255" s="58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60"/>
      <c r="AD255" s="6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</row>
    <row r="256" spans="1:140" ht="14.5">
      <c r="A256" s="57"/>
      <c r="B256" s="57"/>
      <c r="C256" s="58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60"/>
      <c r="AD256" s="6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</row>
    <row r="257" spans="1:140" ht="14.5">
      <c r="A257" s="57"/>
      <c r="B257" s="57"/>
      <c r="C257" s="58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60"/>
      <c r="AD257" s="6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</row>
    <row r="258" spans="1:140" ht="14.5">
      <c r="A258" s="57"/>
      <c r="B258" s="57"/>
      <c r="C258" s="58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60"/>
      <c r="AD258" s="6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</row>
    <row r="259" spans="1:140" ht="14.5">
      <c r="A259" s="57"/>
      <c r="B259" s="57"/>
      <c r="C259" s="58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60"/>
      <c r="AD259" s="6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</row>
    <row r="260" spans="1:140" ht="14.5">
      <c r="A260" s="57"/>
      <c r="B260" s="57"/>
      <c r="C260" s="58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60"/>
      <c r="AD260" s="6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</row>
    <row r="261" spans="1:140" ht="14.5">
      <c r="A261" s="57"/>
      <c r="B261" s="57"/>
      <c r="C261" s="58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60"/>
      <c r="AD261" s="6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</row>
    <row r="262" spans="1:140" ht="14.5">
      <c r="A262" s="57"/>
      <c r="B262" s="57"/>
      <c r="C262" s="58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60"/>
      <c r="AD262" s="6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</row>
    <row r="263" spans="1:140" ht="14.5">
      <c r="A263" s="57"/>
      <c r="B263" s="57"/>
      <c r="C263" s="58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60"/>
      <c r="AD263" s="6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</row>
    <row r="264" spans="1:140" ht="14.5">
      <c r="A264" s="57"/>
      <c r="B264" s="57"/>
      <c r="C264" s="58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60"/>
      <c r="AD264" s="6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</row>
    <row r="265" spans="1:140" ht="14.5">
      <c r="A265" s="57"/>
      <c r="B265" s="57"/>
      <c r="C265" s="58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60"/>
      <c r="AD265" s="6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</row>
    <row r="266" spans="1:140" ht="14.5">
      <c r="A266" s="57"/>
      <c r="B266" s="57"/>
      <c r="C266" s="58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60"/>
      <c r="AD266" s="6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</row>
    <row r="267" spans="1:140" ht="14.5">
      <c r="A267" s="57"/>
      <c r="B267" s="57"/>
      <c r="C267" s="58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60"/>
      <c r="AD267" s="6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</row>
    <row r="268" spans="1:140" ht="14.5">
      <c r="A268" s="57"/>
      <c r="B268" s="57"/>
      <c r="C268" s="58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60"/>
      <c r="AD268" s="6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</row>
    <row r="269" spans="1:140" ht="14.5">
      <c r="A269" s="57"/>
      <c r="B269" s="57"/>
      <c r="C269" s="58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60"/>
      <c r="AD269" s="6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</row>
    <row r="270" spans="1:140" ht="14.5">
      <c r="A270" s="57"/>
      <c r="B270" s="57"/>
      <c r="C270" s="58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60"/>
      <c r="AD270" s="6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</row>
    <row r="271" spans="1:140" ht="14.5">
      <c r="A271" s="57"/>
      <c r="B271" s="57"/>
      <c r="C271" s="58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60"/>
      <c r="AD271" s="6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</row>
    <row r="272" spans="1:140" ht="14.5">
      <c r="A272" s="57"/>
      <c r="B272" s="57"/>
      <c r="C272" s="58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60"/>
      <c r="AD272" s="6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</row>
    <row r="273" spans="1:140" ht="14.5">
      <c r="A273" s="57"/>
      <c r="B273" s="57"/>
      <c r="C273" s="58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60"/>
      <c r="AD273" s="6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</row>
    <row r="274" spans="1:140" ht="14.5">
      <c r="A274" s="57"/>
      <c r="B274" s="57"/>
      <c r="C274" s="58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60"/>
      <c r="AD274" s="6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</row>
    <row r="275" spans="1:140" ht="14.5">
      <c r="A275" s="57"/>
      <c r="B275" s="57"/>
      <c r="C275" s="58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60"/>
      <c r="AD275" s="6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</row>
    <row r="276" spans="1:140" ht="14.5">
      <c r="A276" s="57"/>
      <c r="B276" s="57"/>
      <c r="C276" s="58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60"/>
      <c r="AD276" s="6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</row>
    <row r="277" spans="1:140" ht="14.5">
      <c r="A277" s="57"/>
      <c r="B277" s="57"/>
      <c r="C277" s="58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60"/>
      <c r="AD277" s="6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</row>
    <row r="278" spans="1:140" ht="14.5">
      <c r="A278" s="57"/>
      <c r="B278" s="57"/>
      <c r="C278" s="58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60"/>
      <c r="AD278" s="6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</row>
    <row r="279" spans="1:140" ht="14.5">
      <c r="A279" s="57"/>
      <c r="B279" s="57"/>
      <c r="C279" s="58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60"/>
      <c r="AD279" s="6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</row>
    <row r="280" spans="1:140" ht="14.5">
      <c r="A280" s="57"/>
      <c r="B280" s="57"/>
      <c r="C280" s="58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60"/>
      <c r="AD280" s="6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</row>
    <row r="281" spans="1:140" ht="14.5">
      <c r="A281" s="57"/>
      <c r="B281" s="57"/>
      <c r="C281" s="58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60"/>
      <c r="AD281" s="6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</row>
    <row r="282" spans="1:140" ht="14.5">
      <c r="A282" s="57"/>
      <c r="B282" s="57"/>
      <c r="C282" s="58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60"/>
      <c r="AD282" s="6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</row>
    <row r="283" spans="1:140" ht="14.5">
      <c r="A283" s="57"/>
      <c r="B283" s="57"/>
      <c r="C283" s="58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60"/>
      <c r="AD283" s="6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</row>
    <row r="284" spans="1:140" ht="14.5">
      <c r="A284" s="57"/>
      <c r="B284" s="57"/>
      <c r="C284" s="58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60"/>
      <c r="AD284" s="6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</row>
    <row r="285" spans="1:140" ht="14.5">
      <c r="A285" s="57"/>
      <c r="B285" s="57"/>
      <c r="C285" s="58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60"/>
      <c r="AD285" s="6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</row>
    <row r="286" spans="1:140" ht="14.5">
      <c r="A286" s="57"/>
      <c r="B286" s="57"/>
      <c r="C286" s="58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60"/>
      <c r="AD286" s="6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</row>
    <row r="287" spans="1:140" ht="14.5">
      <c r="A287" s="57"/>
      <c r="B287" s="57"/>
      <c r="C287" s="58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60"/>
      <c r="AD287" s="6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</row>
    <row r="288" spans="1:140" ht="14.5">
      <c r="A288" s="57"/>
      <c r="B288" s="57"/>
      <c r="C288" s="58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60"/>
      <c r="AD288" s="6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</row>
    <row r="289" spans="1:140" ht="14.5">
      <c r="A289" s="57"/>
      <c r="B289" s="57"/>
      <c r="C289" s="58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60"/>
      <c r="AD289" s="6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</row>
    <row r="290" spans="1:140" ht="14.5">
      <c r="A290" s="57"/>
      <c r="B290" s="57"/>
      <c r="C290" s="58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60"/>
      <c r="AD290" s="6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</row>
    <row r="291" spans="1:140" ht="14.5">
      <c r="A291" s="57"/>
      <c r="B291" s="57"/>
      <c r="C291" s="58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60"/>
      <c r="AD291" s="6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</row>
    <row r="292" spans="1:140" ht="14.5">
      <c r="A292" s="57"/>
      <c r="B292" s="57"/>
      <c r="C292" s="58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60"/>
      <c r="AD292" s="6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</row>
    <row r="293" spans="1:140" ht="14.5">
      <c r="A293" s="57"/>
      <c r="B293" s="57"/>
      <c r="C293" s="58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60"/>
      <c r="AD293" s="6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</row>
    <row r="294" spans="1:140" ht="14.5">
      <c r="A294" s="57"/>
      <c r="B294" s="57"/>
      <c r="C294" s="58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60"/>
      <c r="AD294" s="6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</row>
    <row r="295" spans="1:140" ht="14.5">
      <c r="A295" s="57"/>
      <c r="B295" s="57"/>
      <c r="C295" s="58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60"/>
      <c r="AD295" s="6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</row>
    <row r="296" spans="1:140" ht="14.5">
      <c r="A296" s="57"/>
      <c r="B296" s="57"/>
      <c r="C296" s="58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60"/>
      <c r="AD296" s="6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</row>
    <row r="297" spans="1:140" ht="14.5">
      <c r="A297" s="57"/>
      <c r="B297" s="57"/>
      <c r="C297" s="58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60"/>
      <c r="AD297" s="6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</row>
    <row r="298" spans="1:140" ht="14.5">
      <c r="A298" s="57"/>
      <c r="B298" s="57"/>
      <c r="C298" s="58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60"/>
      <c r="AD298" s="6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</row>
    <row r="299" spans="1:140" ht="14.5">
      <c r="A299" s="57"/>
      <c r="B299" s="57"/>
      <c r="C299" s="58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60"/>
      <c r="AD299" s="6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</row>
    <row r="300" spans="1:140" ht="14.5">
      <c r="A300" s="57"/>
      <c r="B300" s="57"/>
      <c r="C300" s="58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60"/>
      <c r="AD300" s="6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</row>
    <row r="301" spans="1:140" ht="14.5">
      <c r="A301" s="57"/>
      <c r="B301" s="57"/>
      <c r="C301" s="58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60"/>
      <c r="AD301" s="6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</row>
    <row r="302" spans="1:140" ht="14.5">
      <c r="A302" s="57"/>
      <c r="B302" s="57"/>
      <c r="C302" s="58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60"/>
      <c r="AD302" s="6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</row>
    <row r="303" spans="1:140" ht="14.5">
      <c r="A303" s="57"/>
      <c r="B303" s="57"/>
      <c r="C303" s="58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60"/>
      <c r="AD303" s="6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</row>
    <row r="304" spans="1:140" ht="14.5">
      <c r="A304" s="57"/>
      <c r="B304" s="57"/>
      <c r="C304" s="58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60"/>
      <c r="AD304" s="6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</row>
    <row r="305" spans="1:140" ht="14.5">
      <c r="A305" s="57"/>
      <c r="B305" s="57"/>
      <c r="C305" s="58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60"/>
      <c r="AD305" s="6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</row>
    <row r="306" spans="1:140" ht="14.5">
      <c r="A306" s="57"/>
      <c r="B306" s="57"/>
      <c r="C306" s="58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60"/>
      <c r="AD306" s="6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</row>
    <row r="307" spans="1:140" ht="14.5">
      <c r="A307" s="57"/>
      <c r="B307" s="57"/>
      <c r="C307" s="58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60"/>
      <c r="AD307" s="6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</row>
    <row r="308" spans="1:140" ht="14.5">
      <c r="A308" s="57"/>
      <c r="B308" s="57"/>
      <c r="C308" s="58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60"/>
      <c r="AD308" s="6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</row>
    <row r="309" spans="1:140" ht="14.5">
      <c r="A309" s="57"/>
      <c r="B309" s="57"/>
      <c r="C309" s="58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60"/>
      <c r="AD309" s="6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</row>
    <row r="310" spans="1:140" ht="14.5">
      <c r="A310" s="57"/>
      <c r="B310" s="57"/>
      <c r="C310" s="58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60"/>
      <c r="AD310" s="6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</row>
    <row r="311" spans="1:140" ht="14.5">
      <c r="A311" s="57"/>
      <c r="B311" s="57"/>
      <c r="C311" s="58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60"/>
      <c r="AD311" s="6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</row>
    <row r="312" spans="1:140" ht="14.5">
      <c r="A312" s="57"/>
      <c r="B312" s="57"/>
      <c r="C312" s="58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60"/>
      <c r="AD312" s="6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</row>
    <row r="313" spans="1:140" ht="14.5">
      <c r="A313" s="57"/>
      <c r="B313" s="57"/>
      <c r="C313" s="58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60"/>
      <c r="AD313" s="6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</row>
    <row r="314" spans="1:140" ht="14.5">
      <c r="A314" s="57"/>
      <c r="B314" s="57"/>
      <c r="C314" s="58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60"/>
      <c r="AD314" s="6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</row>
    <row r="315" spans="1:140" ht="14.5">
      <c r="A315" s="57"/>
      <c r="B315" s="57"/>
      <c r="C315" s="58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60"/>
      <c r="AD315" s="6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</row>
    <row r="316" spans="1:140" ht="14.5">
      <c r="A316" s="57"/>
      <c r="B316" s="57"/>
      <c r="C316" s="58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60"/>
      <c r="AD316" s="6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</row>
    <row r="317" spans="1:140" ht="14.5">
      <c r="A317" s="57"/>
      <c r="B317" s="57"/>
      <c r="C317" s="58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60"/>
      <c r="AD317" s="6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</row>
    <row r="318" spans="1:140" ht="14.5">
      <c r="A318" s="57"/>
      <c r="B318" s="57"/>
      <c r="C318" s="58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60"/>
      <c r="AD318" s="6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</row>
    <row r="319" spans="1:140" ht="14.5">
      <c r="A319" s="57"/>
      <c r="B319" s="57"/>
      <c r="C319" s="58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60"/>
      <c r="AD319" s="6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</row>
    <row r="320" spans="1:140" ht="14.5">
      <c r="A320" s="57"/>
      <c r="B320" s="57"/>
      <c r="C320" s="58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60"/>
      <c r="AD320" s="6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</row>
    <row r="321" spans="1:140" ht="14.5">
      <c r="A321" s="57"/>
      <c r="B321" s="57"/>
      <c r="C321" s="58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60"/>
      <c r="AD321" s="6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</row>
    <row r="322" spans="1:140" ht="14.5">
      <c r="A322" s="57"/>
      <c r="B322" s="57"/>
      <c r="C322" s="58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60"/>
      <c r="AD322" s="6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</row>
    <row r="323" spans="1:140" ht="14.5">
      <c r="A323" s="57"/>
      <c r="B323" s="57"/>
      <c r="C323" s="58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60"/>
      <c r="AD323" s="6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</row>
    <row r="324" spans="1:140" ht="14.5">
      <c r="A324" s="57"/>
      <c r="B324" s="57"/>
      <c r="C324" s="58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60"/>
      <c r="AD324" s="6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</row>
    <row r="325" spans="1:140" ht="14.5">
      <c r="A325" s="57"/>
      <c r="B325" s="57"/>
      <c r="C325" s="58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60"/>
      <c r="AD325" s="6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</row>
    <row r="326" spans="1:140" ht="14.5">
      <c r="A326" s="57"/>
      <c r="B326" s="57"/>
      <c r="C326" s="58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60"/>
      <c r="AD326" s="6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</row>
    <row r="327" spans="1:140" ht="14.5">
      <c r="A327" s="57"/>
      <c r="B327" s="57"/>
      <c r="C327" s="58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60"/>
      <c r="AD327" s="6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</row>
    <row r="328" spans="1:140" ht="14.5">
      <c r="A328" s="57"/>
      <c r="B328" s="57"/>
      <c r="C328" s="58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60"/>
      <c r="AD328" s="6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</row>
    <row r="329" spans="1:140" ht="14.5">
      <c r="A329" s="57"/>
      <c r="B329" s="57"/>
      <c r="C329" s="58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60"/>
      <c r="AD329" s="6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</row>
    <row r="330" spans="1:140" ht="14.5">
      <c r="A330" s="57"/>
      <c r="B330" s="57"/>
      <c r="C330" s="58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60"/>
      <c r="AD330" s="6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</row>
    <row r="331" spans="1:140" ht="14.5">
      <c r="A331" s="57"/>
      <c r="B331" s="57"/>
      <c r="C331" s="58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60"/>
      <c r="AD331" s="6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</row>
    <row r="332" spans="1:140" ht="14.5">
      <c r="A332" s="57"/>
      <c r="B332" s="57"/>
      <c r="C332" s="58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60"/>
      <c r="AD332" s="6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</row>
    <row r="333" spans="1:140" ht="14.5">
      <c r="A333" s="57"/>
      <c r="B333" s="57"/>
      <c r="C333" s="58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60"/>
      <c r="AD333" s="6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</row>
    <row r="334" spans="1:140" ht="14.5">
      <c r="A334" s="57"/>
      <c r="B334" s="57"/>
      <c r="C334" s="58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60"/>
      <c r="AD334" s="6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</row>
    <row r="335" spans="1:140" ht="14.5">
      <c r="A335" s="57"/>
      <c r="B335" s="57"/>
      <c r="C335" s="58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60"/>
      <c r="AD335" s="6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</row>
    <row r="336" spans="1:140" ht="14.5">
      <c r="A336" s="57"/>
      <c r="B336" s="57"/>
      <c r="C336" s="58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60"/>
      <c r="AD336" s="6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</row>
    <row r="337" spans="1:140" ht="14.5">
      <c r="A337" s="57"/>
      <c r="B337" s="57"/>
      <c r="C337" s="58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60"/>
      <c r="AD337" s="6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</row>
    <row r="338" spans="1:140" ht="14.5">
      <c r="A338" s="57"/>
      <c r="B338" s="57"/>
      <c r="C338" s="58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60"/>
      <c r="AD338" s="6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</row>
    <row r="339" spans="1:140" ht="14.5">
      <c r="A339" s="57"/>
      <c r="B339" s="57"/>
      <c r="C339" s="58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60"/>
      <c r="AD339" s="6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</row>
    <row r="340" spans="1:140" ht="14.5">
      <c r="A340" s="57"/>
      <c r="B340" s="57"/>
      <c r="C340" s="58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60"/>
      <c r="AD340" s="6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</row>
    <row r="341" spans="1:140" ht="14.5">
      <c r="A341" s="57"/>
      <c r="B341" s="57"/>
      <c r="C341" s="58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60"/>
      <c r="AD341" s="6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</row>
    <row r="342" spans="1:140" ht="14.5">
      <c r="A342" s="57"/>
      <c r="B342" s="57"/>
      <c r="C342" s="58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60"/>
      <c r="AD342" s="6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</row>
    <row r="343" spans="1:140" ht="14.5">
      <c r="A343" s="57"/>
      <c r="B343" s="57"/>
      <c r="C343" s="58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60"/>
      <c r="AD343" s="6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</row>
    <row r="344" spans="1:140" ht="14.5">
      <c r="A344" s="57"/>
      <c r="B344" s="57"/>
      <c r="C344" s="58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60"/>
      <c r="AD344" s="6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</row>
    <row r="345" spans="1:140" ht="14.5">
      <c r="A345" s="57"/>
      <c r="B345" s="57"/>
      <c r="C345" s="58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60"/>
      <c r="AD345" s="6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</row>
    <row r="346" spans="1:140" ht="14.5">
      <c r="A346" s="57"/>
      <c r="B346" s="57"/>
      <c r="C346" s="58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60"/>
      <c r="AD346" s="6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</row>
    <row r="347" spans="1:140" ht="14.5">
      <c r="A347" s="57"/>
      <c r="B347" s="57"/>
      <c r="C347" s="58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60"/>
      <c r="AD347" s="6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</row>
    <row r="348" spans="1:140" ht="14.5">
      <c r="A348" s="57"/>
      <c r="B348" s="57"/>
      <c r="C348" s="58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60"/>
      <c r="AD348" s="6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</row>
    <row r="349" spans="1:140" ht="14.5">
      <c r="A349" s="57"/>
      <c r="B349" s="57"/>
      <c r="C349" s="58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60"/>
      <c r="AD349" s="6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</row>
    <row r="350" spans="1:140" ht="14.5">
      <c r="A350" s="57"/>
      <c r="B350" s="57"/>
      <c r="C350" s="58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60"/>
      <c r="AD350" s="6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</row>
    <row r="351" spans="1:140" ht="14.5">
      <c r="A351" s="57"/>
      <c r="B351" s="57"/>
      <c r="C351" s="58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60"/>
      <c r="AD351" s="6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</row>
    <row r="352" spans="1:140" ht="14.5">
      <c r="A352" s="57"/>
      <c r="B352" s="57"/>
      <c r="C352" s="58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60"/>
      <c r="AD352" s="6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</row>
    <row r="353" spans="1:140" ht="14.5">
      <c r="A353" s="57"/>
      <c r="B353" s="57"/>
      <c r="C353" s="58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60"/>
      <c r="AD353" s="6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</row>
    <row r="354" spans="1:140" ht="14.5">
      <c r="A354" s="57"/>
      <c r="B354" s="57"/>
      <c r="C354" s="58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60"/>
      <c r="AD354" s="6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</row>
    <row r="355" spans="1:140" ht="14.5">
      <c r="A355" s="57"/>
      <c r="B355" s="57"/>
      <c r="C355" s="58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60"/>
      <c r="AD355" s="6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</row>
    <row r="356" spans="1:140" ht="14.5">
      <c r="A356" s="57"/>
      <c r="B356" s="57"/>
      <c r="C356" s="58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60"/>
      <c r="AD356" s="6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</row>
    <row r="357" spans="1:140" ht="14.5">
      <c r="A357" s="57"/>
      <c r="B357" s="57"/>
      <c r="C357" s="58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60"/>
      <c r="AD357" s="6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</row>
    <row r="358" spans="1:140" ht="14.5">
      <c r="A358" s="57"/>
      <c r="B358" s="57"/>
      <c r="C358" s="58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60"/>
      <c r="AD358" s="6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</row>
    <row r="359" spans="1:140" ht="14.5">
      <c r="A359" s="57"/>
      <c r="B359" s="57"/>
      <c r="C359" s="58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60"/>
      <c r="AD359" s="6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</row>
    <row r="360" spans="1:140" ht="14.5">
      <c r="A360" s="57"/>
      <c r="B360" s="57"/>
      <c r="C360" s="58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60"/>
      <c r="AD360" s="6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</row>
    <row r="361" spans="1:140" ht="14.5">
      <c r="A361" s="57"/>
      <c r="B361" s="57"/>
      <c r="C361" s="58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60"/>
      <c r="AD361" s="6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</row>
    <row r="362" spans="1:140" ht="14.5">
      <c r="A362" s="57"/>
      <c r="B362" s="57"/>
      <c r="C362" s="58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60"/>
      <c r="AD362" s="6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</row>
    <row r="363" spans="1:140" ht="14.5">
      <c r="A363" s="57"/>
      <c r="B363" s="57"/>
      <c r="C363" s="58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60"/>
      <c r="AD363" s="6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</row>
    <row r="364" spans="1:140" ht="14.5">
      <c r="A364" s="57"/>
      <c r="B364" s="57"/>
      <c r="C364" s="58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60"/>
      <c r="AD364" s="6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</row>
    <row r="365" spans="1:140" ht="14.5">
      <c r="A365" s="57"/>
      <c r="B365" s="57"/>
      <c r="C365" s="58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60"/>
      <c r="AD365" s="6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</row>
    <row r="366" spans="1:140" ht="14.5">
      <c r="A366" s="57"/>
      <c r="B366" s="57"/>
      <c r="C366" s="58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60"/>
      <c r="AD366" s="6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</row>
    <row r="367" spans="1:140" ht="14.5">
      <c r="A367" s="57"/>
      <c r="B367" s="57"/>
      <c r="C367" s="58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60"/>
      <c r="AD367" s="6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</row>
    <row r="368" spans="1:140" ht="14.5">
      <c r="A368" s="57"/>
      <c r="B368" s="57"/>
      <c r="C368" s="58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60"/>
      <c r="AD368" s="6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</row>
    <row r="369" spans="1:140" ht="14.5">
      <c r="A369" s="57"/>
      <c r="B369" s="57"/>
      <c r="C369" s="58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60"/>
      <c r="AD369" s="6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</row>
    <row r="370" spans="1:140" ht="14.5">
      <c r="A370" s="57"/>
      <c r="B370" s="57"/>
      <c r="C370" s="58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60"/>
      <c r="AD370" s="6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</row>
    <row r="371" spans="1:140" ht="14.5">
      <c r="A371" s="57"/>
      <c r="B371" s="57"/>
      <c r="C371" s="58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60"/>
      <c r="AD371" s="6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</row>
    <row r="372" spans="1:140" ht="14.5">
      <c r="A372" s="57"/>
      <c r="B372" s="57"/>
      <c r="C372" s="58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60"/>
      <c r="AD372" s="6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</row>
    <row r="373" spans="1:140" ht="14.5">
      <c r="A373" s="57"/>
      <c r="B373" s="57"/>
      <c r="C373" s="58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60"/>
      <c r="AD373" s="6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</row>
    <row r="374" spans="1:140" ht="14.5">
      <c r="A374" s="57"/>
      <c r="B374" s="57"/>
      <c r="C374" s="58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60"/>
      <c r="AD374" s="6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</row>
    <row r="375" spans="1:140" ht="14.5">
      <c r="A375" s="57"/>
      <c r="B375" s="57"/>
      <c r="C375" s="58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60"/>
      <c r="AD375" s="6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</row>
    <row r="376" spans="1:140" ht="14.5">
      <c r="A376" s="57"/>
      <c r="B376" s="57"/>
      <c r="C376" s="58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60"/>
      <c r="AD376" s="6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</row>
    <row r="377" spans="1:140" ht="14.5">
      <c r="A377" s="57"/>
      <c r="B377" s="57"/>
      <c r="C377" s="58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60"/>
      <c r="AD377" s="6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</row>
    <row r="378" spans="1:140" ht="14.5">
      <c r="A378" s="57"/>
      <c r="B378" s="57"/>
      <c r="C378" s="58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60"/>
      <c r="AD378" s="6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</row>
    <row r="379" spans="1:140" ht="14.5">
      <c r="A379" s="57"/>
      <c r="B379" s="57"/>
      <c r="C379" s="58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60"/>
      <c r="AD379" s="6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</row>
    <row r="380" spans="1:140" ht="14.5">
      <c r="A380" s="57"/>
      <c r="B380" s="57"/>
      <c r="C380" s="58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60"/>
      <c r="AD380" s="6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</row>
    <row r="381" spans="1:140" ht="14.5">
      <c r="A381" s="57"/>
      <c r="B381" s="57"/>
      <c r="C381" s="58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60"/>
      <c r="AD381" s="6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</row>
    <row r="382" spans="1:140" ht="14.5">
      <c r="A382" s="57"/>
      <c r="B382" s="57"/>
      <c r="C382" s="58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60"/>
      <c r="AD382" s="6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</row>
    <row r="383" spans="1:140" ht="14.5">
      <c r="A383" s="57"/>
      <c r="B383" s="57"/>
      <c r="C383" s="58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60"/>
      <c r="AD383" s="6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</row>
    <row r="384" spans="1:140" ht="14.5">
      <c r="A384" s="57"/>
      <c r="B384" s="57"/>
      <c r="C384" s="58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60"/>
      <c r="AD384" s="6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</row>
    <row r="385" spans="1:140" ht="14.5">
      <c r="A385" s="57"/>
      <c r="B385" s="57"/>
      <c r="C385" s="58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60"/>
      <c r="AD385" s="6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</row>
    <row r="386" spans="1:140" ht="14.5">
      <c r="A386" s="57"/>
      <c r="B386" s="57"/>
      <c r="C386" s="58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60"/>
      <c r="AD386" s="6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</row>
    <row r="387" spans="1:140" ht="14.5">
      <c r="A387" s="57"/>
      <c r="B387" s="57"/>
      <c r="C387" s="58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60"/>
      <c r="AD387" s="6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</row>
    <row r="388" spans="1:140" ht="14.5">
      <c r="A388" s="57"/>
      <c r="B388" s="57"/>
      <c r="C388" s="58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60"/>
      <c r="AD388" s="6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</row>
    <row r="389" spans="1:140" ht="14.5">
      <c r="A389" s="57"/>
      <c r="B389" s="57"/>
      <c r="C389" s="58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60"/>
      <c r="AD389" s="6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</row>
    <row r="390" spans="1:140" ht="14.5">
      <c r="A390" s="57"/>
      <c r="B390" s="57"/>
      <c r="C390" s="58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60"/>
      <c r="AD390" s="6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</row>
    <row r="391" spans="1:140" ht="14.5">
      <c r="A391" s="57"/>
      <c r="B391" s="57"/>
      <c r="C391" s="58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60"/>
      <c r="AD391" s="6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</row>
    <row r="392" spans="1:140" ht="14.5">
      <c r="A392" s="57"/>
      <c r="B392" s="57"/>
      <c r="C392" s="58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60"/>
      <c r="AD392" s="6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</row>
    <row r="393" spans="1:140" ht="14.5">
      <c r="A393" s="57"/>
      <c r="B393" s="57"/>
      <c r="C393" s="58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60"/>
      <c r="AD393" s="6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</row>
    <row r="394" spans="1:140" ht="14.5">
      <c r="A394" s="57"/>
      <c r="B394" s="57"/>
      <c r="C394" s="58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60"/>
      <c r="AD394" s="6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</row>
    <row r="395" spans="1:140" ht="14.5">
      <c r="A395" s="57"/>
      <c r="B395" s="57"/>
      <c r="C395" s="58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60"/>
      <c r="AD395" s="6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</row>
    <row r="396" spans="1:140" ht="14.5">
      <c r="A396" s="57"/>
      <c r="B396" s="57"/>
      <c r="C396" s="58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60"/>
      <c r="AD396" s="6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</row>
    <row r="397" spans="1:140" ht="14.5">
      <c r="A397" s="57"/>
      <c r="B397" s="57"/>
      <c r="C397" s="58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60"/>
      <c r="AD397" s="6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</row>
    <row r="398" spans="1:140" ht="14.5">
      <c r="A398" s="57"/>
      <c r="B398" s="57"/>
      <c r="C398" s="58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60"/>
      <c r="AD398" s="6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</row>
    <row r="399" spans="1:140" ht="14.5">
      <c r="A399" s="57"/>
      <c r="B399" s="57"/>
      <c r="C399" s="58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60"/>
      <c r="AD399" s="6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</row>
    <row r="400" spans="1:140" ht="14.5">
      <c r="A400" s="57"/>
      <c r="B400" s="57"/>
      <c r="C400" s="58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60"/>
      <c r="AD400" s="6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</row>
    <row r="401" spans="1:140" ht="14.5">
      <c r="A401" s="57"/>
      <c r="B401" s="57"/>
      <c r="C401" s="58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60"/>
      <c r="AD401" s="6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</row>
    <row r="402" spans="1:140" ht="14.5">
      <c r="A402" s="57"/>
      <c r="B402" s="57"/>
      <c r="C402" s="58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60"/>
      <c r="AD402" s="6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</row>
    <row r="403" spans="1:140" ht="14.5">
      <c r="A403" s="57"/>
      <c r="B403" s="57"/>
      <c r="C403" s="58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60"/>
      <c r="AD403" s="6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</row>
    <row r="404" spans="1:140" ht="14.5">
      <c r="A404" s="57"/>
      <c r="B404" s="57"/>
      <c r="C404" s="58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60"/>
      <c r="AD404" s="6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</row>
    <row r="405" spans="1:140" ht="14.5">
      <c r="A405" s="57"/>
      <c r="B405" s="57"/>
      <c r="C405" s="58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60"/>
      <c r="AD405" s="6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</row>
    <row r="406" spans="1:140" ht="14.5">
      <c r="A406" s="57"/>
      <c r="B406" s="57"/>
      <c r="C406" s="58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60"/>
      <c r="AD406" s="6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</row>
    <row r="407" spans="1:140" ht="14.5">
      <c r="A407" s="57"/>
      <c r="B407" s="57"/>
      <c r="C407" s="58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60"/>
      <c r="AD407" s="6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</row>
    <row r="408" spans="1:140" ht="14.5">
      <c r="A408" s="57"/>
      <c r="B408" s="57"/>
      <c r="C408" s="58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60"/>
      <c r="AD408" s="6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</row>
    <row r="409" spans="1:140" ht="14.5">
      <c r="A409" s="57"/>
      <c r="B409" s="57"/>
      <c r="C409" s="58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60"/>
      <c r="AD409" s="6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</row>
    <row r="410" spans="1:140" ht="14.5">
      <c r="A410" s="57"/>
      <c r="B410" s="57"/>
      <c r="C410" s="58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60"/>
      <c r="AD410" s="6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</row>
    <row r="411" spans="1:140" ht="14.5">
      <c r="A411" s="57"/>
      <c r="B411" s="57"/>
      <c r="C411" s="58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60"/>
      <c r="AD411" s="6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</row>
    <row r="412" spans="1:140" ht="14.5">
      <c r="A412" s="57"/>
      <c r="B412" s="57"/>
      <c r="C412" s="58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60"/>
      <c r="AD412" s="6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</row>
    <row r="413" spans="1:140" ht="14.5">
      <c r="A413" s="57"/>
      <c r="B413" s="57"/>
      <c r="C413" s="58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60"/>
      <c r="AD413" s="6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</row>
    <row r="414" spans="1:140" ht="14.5">
      <c r="A414" s="57"/>
      <c r="B414" s="57"/>
      <c r="C414" s="58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60"/>
      <c r="AD414" s="6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</row>
    <row r="415" spans="1:140" ht="14.5">
      <c r="A415" s="57"/>
      <c r="B415" s="57"/>
      <c r="C415" s="58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60"/>
      <c r="AD415" s="6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</row>
    <row r="416" spans="1:140" ht="14.5">
      <c r="A416" s="57"/>
      <c r="B416" s="57"/>
      <c r="C416" s="58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60"/>
      <c r="AD416" s="6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</row>
    <row r="417" spans="1:140" ht="14.5">
      <c r="A417" s="57"/>
      <c r="B417" s="57"/>
      <c r="C417" s="58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60"/>
      <c r="AD417" s="6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</row>
    <row r="418" spans="1:140" ht="14.5">
      <c r="A418" s="57"/>
      <c r="B418" s="57"/>
      <c r="C418" s="58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60"/>
      <c r="AD418" s="6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</row>
    <row r="419" spans="1:140" ht="14.5">
      <c r="A419" s="57"/>
      <c r="B419" s="57"/>
      <c r="C419" s="58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60"/>
      <c r="AD419" s="6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</row>
    <row r="420" spans="1:140" ht="14.5">
      <c r="A420" s="57"/>
      <c r="B420" s="57"/>
      <c r="C420" s="58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60"/>
      <c r="AD420" s="6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</row>
    <row r="421" spans="1:140" ht="14.5">
      <c r="A421" s="57"/>
      <c r="B421" s="57"/>
      <c r="C421" s="58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60"/>
      <c r="AD421" s="6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</row>
    <row r="422" spans="1:140" ht="14.5">
      <c r="A422" s="57"/>
      <c r="B422" s="57"/>
      <c r="C422" s="58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60"/>
      <c r="AD422" s="6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</row>
    <row r="423" spans="1:140" ht="14.5">
      <c r="A423" s="57"/>
      <c r="B423" s="57"/>
      <c r="C423" s="58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60"/>
      <c r="AD423" s="6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</row>
    <row r="424" spans="1:140" ht="14.5">
      <c r="A424" s="57"/>
      <c r="B424" s="57"/>
      <c r="C424" s="58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60"/>
      <c r="AD424" s="6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</row>
    <row r="425" spans="1:140" ht="14.5">
      <c r="A425" s="57"/>
      <c r="B425" s="57"/>
      <c r="C425" s="58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60"/>
      <c r="AD425" s="6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</row>
    <row r="426" spans="1:140" ht="14.5">
      <c r="A426" s="57"/>
      <c r="B426" s="57"/>
      <c r="C426" s="58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60"/>
      <c r="AD426" s="6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</row>
    <row r="427" spans="1:140" ht="14.5">
      <c r="A427" s="57"/>
      <c r="B427" s="57"/>
      <c r="C427" s="58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60"/>
      <c r="AD427" s="6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</row>
    <row r="428" spans="1:140" ht="14.5">
      <c r="A428" s="57"/>
      <c r="B428" s="57"/>
      <c r="C428" s="58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60"/>
      <c r="AD428" s="6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</row>
    <row r="429" spans="1:140" ht="14.5">
      <c r="A429" s="57"/>
      <c r="B429" s="57"/>
      <c r="C429" s="58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60"/>
      <c r="AD429" s="6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</row>
    <row r="430" spans="1:140" ht="14.5">
      <c r="A430" s="57"/>
      <c r="B430" s="57"/>
      <c r="C430" s="58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60"/>
      <c r="AD430" s="6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</row>
    <row r="431" spans="1:140" ht="14.5">
      <c r="A431" s="57"/>
      <c r="B431" s="57"/>
      <c r="C431" s="58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60"/>
      <c r="AD431" s="6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</row>
    <row r="432" spans="1:140" ht="14.5">
      <c r="A432" s="57"/>
      <c r="B432" s="57"/>
      <c r="C432" s="58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60"/>
      <c r="AD432" s="6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</row>
    <row r="433" spans="1:140" ht="14.5">
      <c r="A433" s="57"/>
      <c r="B433" s="57"/>
      <c r="C433" s="58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60"/>
      <c r="AD433" s="6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</row>
    <row r="434" spans="1:140" ht="14.5">
      <c r="A434" s="57"/>
      <c r="B434" s="57"/>
      <c r="C434" s="58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60"/>
      <c r="AD434" s="6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</row>
    <row r="435" spans="1:140" ht="14.5">
      <c r="A435" s="57"/>
      <c r="B435" s="57"/>
      <c r="C435" s="58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60"/>
      <c r="AD435" s="6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</row>
    <row r="436" spans="1:140" ht="14.5">
      <c r="A436" s="57"/>
      <c r="B436" s="57"/>
      <c r="C436" s="58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60"/>
      <c r="AD436" s="6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</row>
    <row r="437" spans="1:140" ht="14.5">
      <c r="A437" s="57"/>
      <c r="B437" s="57"/>
      <c r="C437" s="58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60"/>
      <c r="AD437" s="6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</row>
    <row r="438" spans="1:140" ht="14.5">
      <c r="A438" s="57"/>
      <c r="B438" s="57"/>
      <c r="C438" s="58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60"/>
      <c r="AD438" s="6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</row>
    <row r="439" spans="1:140" ht="14.5">
      <c r="A439" s="57"/>
      <c r="B439" s="57"/>
      <c r="C439" s="58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60"/>
      <c r="AD439" s="6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</row>
    <row r="440" spans="1:140" ht="14.5">
      <c r="A440" s="57"/>
      <c r="B440" s="57"/>
      <c r="C440" s="58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60"/>
      <c r="AD440" s="6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</row>
    <row r="441" spans="1:140" ht="14.5">
      <c r="A441" s="57"/>
      <c r="B441" s="57"/>
      <c r="C441" s="58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60"/>
      <c r="AD441" s="6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</row>
    <row r="442" spans="1:140" ht="14.5">
      <c r="A442" s="57"/>
      <c r="B442" s="57"/>
      <c r="C442" s="58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60"/>
      <c r="AD442" s="6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</row>
    <row r="443" spans="1:140" ht="14.5">
      <c r="A443" s="57"/>
      <c r="B443" s="57"/>
      <c r="C443" s="58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60"/>
      <c r="AD443" s="6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</row>
    <row r="444" spans="1:140" ht="14.5">
      <c r="A444" s="57"/>
      <c r="B444" s="57"/>
      <c r="C444" s="58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60"/>
      <c r="AD444" s="6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</row>
    <row r="445" spans="1:140" ht="14.5">
      <c r="A445" s="57"/>
      <c r="B445" s="57"/>
      <c r="C445" s="58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60"/>
      <c r="AD445" s="6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</row>
    <row r="446" spans="1:140" ht="14.5">
      <c r="A446" s="57"/>
      <c r="B446" s="57"/>
      <c r="C446" s="58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60"/>
      <c r="AD446" s="6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</row>
    <row r="447" spans="1:140" ht="14.5">
      <c r="A447" s="57"/>
      <c r="B447" s="57"/>
      <c r="C447" s="58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60"/>
      <c r="AD447" s="6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</row>
    <row r="448" spans="1:140" ht="14.5">
      <c r="A448" s="57"/>
      <c r="B448" s="57"/>
      <c r="C448" s="58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60"/>
      <c r="AD448" s="6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</row>
    <row r="449" spans="1:140" ht="14.5">
      <c r="A449" s="57"/>
      <c r="B449" s="57"/>
      <c r="C449" s="58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60"/>
      <c r="AD449" s="6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</row>
    <row r="450" spans="1:140" ht="14.5">
      <c r="A450" s="57"/>
      <c r="B450" s="57"/>
      <c r="C450" s="58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60"/>
      <c r="AD450" s="6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</row>
    <row r="451" spans="1:140" ht="14.5">
      <c r="A451" s="57"/>
      <c r="B451" s="57"/>
      <c r="C451" s="58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60"/>
      <c r="AD451" s="6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</row>
    <row r="452" spans="1:140" ht="14.5">
      <c r="A452" s="57"/>
      <c r="B452" s="57"/>
      <c r="C452" s="58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60"/>
      <c r="AD452" s="6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</row>
    <row r="453" spans="1:140" ht="14.5">
      <c r="A453" s="57"/>
      <c r="B453" s="57"/>
      <c r="C453" s="58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60"/>
      <c r="AD453" s="6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</row>
    <row r="454" spans="1:140" ht="14.5">
      <c r="A454" s="57"/>
      <c r="B454" s="57"/>
      <c r="C454" s="58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60"/>
      <c r="AD454" s="6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</row>
    <row r="455" spans="1:140" ht="14.5">
      <c r="A455" s="57"/>
      <c r="B455" s="57"/>
      <c r="C455" s="58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60"/>
      <c r="AD455" s="6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</row>
    <row r="456" spans="1:140" ht="14.5">
      <c r="A456" s="57"/>
      <c r="B456" s="57"/>
      <c r="C456" s="58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60"/>
      <c r="AD456" s="6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</row>
    <row r="457" spans="1:140" ht="14.5">
      <c r="A457" s="57"/>
      <c r="B457" s="57"/>
      <c r="C457" s="58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60"/>
      <c r="AD457" s="6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</row>
    <row r="458" spans="1:140" ht="14.5">
      <c r="A458" s="57"/>
      <c r="B458" s="57"/>
      <c r="C458" s="58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60"/>
      <c r="AD458" s="6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</row>
    <row r="459" spans="1:140" ht="14.5">
      <c r="A459" s="57"/>
      <c r="B459" s="57"/>
      <c r="C459" s="58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60"/>
      <c r="AD459" s="6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</row>
    <row r="460" spans="1:140" ht="14.5">
      <c r="A460" s="57"/>
      <c r="B460" s="57"/>
      <c r="C460" s="58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60"/>
      <c r="AD460" s="6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</row>
    <row r="461" spans="1:140" ht="14.5">
      <c r="A461" s="57"/>
      <c r="B461" s="57"/>
      <c r="C461" s="58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60"/>
      <c r="AD461" s="6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</row>
    <row r="462" spans="1:140" ht="14.5">
      <c r="A462" s="57"/>
      <c r="B462" s="57"/>
      <c r="C462" s="58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60"/>
      <c r="AD462" s="6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</row>
    <row r="463" spans="1:140" ht="14.5">
      <c r="A463" s="57"/>
      <c r="B463" s="57"/>
      <c r="C463" s="58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60"/>
      <c r="AD463" s="6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</row>
    <row r="464" spans="1:140" ht="14.5">
      <c r="A464" s="57"/>
      <c r="B464" s="57"/>
      <c r="C464" s="58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60"/>
      <c r="AD464" s="6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</row>
    <row r="465" spans="1:140" ht="14.5">
      <c r="A465" s="57"/>
      <c r="B465" s="57"/>
      <c r="C465" s="58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60"/>
      <c r="AD465" s="6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</row>
    <row r="466" spans="1:140" ht="14.5">
      <c r="A466" s="57"/>
      <c r="B466" s="57"/>
      <c r="C466" s="58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60"/>
      <c r="AD466" s="6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</row>
    <row r="467" spans="1:140" ht="14.5">
      <c r="A467" s="57"/>
      <c r="B467" s="57"/>
      <c r="C467" s="58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60"/>
      <c r="AD467" s="6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</row>
    <row r="468" spans="1:140" ht="14.5">
      <c r="A468" s="57"/>
      <c r="B468" s="57"/>
      <c r="C468" s="58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60"/>
      <c r="AD468" s="6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</row>
    <row r="469" spans="1:140" ht="14.5">
      <c r="A469" s="57"/>
      <c r="B469" s="57"/>
      <c r="C469" s="58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60"/>
      <c r="AD469" s="6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</row>
    <row r="470" spans="1:140" ht="14.5">
      <c r="A470" s="57"/>
      <c r="B470" s="57"/>
      <c r="C470" s="58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60"/>
      <c r="AD470" s="6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</row>
    <row r="471" spans="1:140" ht="14.5">
      <c r="A471" s="57"/>
      <c r="B471" s="57"/>
      <c r="C471" s="58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60"/>
      <c r="AD471" s="6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</row>
    <row r="472" spans="1:140" ht="14.5">
      <c r="A472" s="57"/>
      <c r="B472" s="57"/>
      <c r="C472" s="58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60"/>
      <c r="AD472" s="6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</row>
    <row r="473" spans="1:140" ht="14.5">
      <c r="A473" s="57"/>
      <c r="B473" s="57"/>
      <c r="C473" s="58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60"/>
      <c r="AD473" s="6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</row>
    <row r="474" spans="1:140" ht="14.5">
      <c r="A474" s="57"/>
      <c r="B474" s="57"/>
      <c r="C474" s="58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60"/>
      <c r="AD474" s="6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</row>
    <row r="475" spans="1:140" ht="14.5">
      <c r="A475" s="57"/>
      <c r="B475" s="57"/>
      <c r="C475" s="58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60"/>
      <c r="AD475" s="6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</row>
    <row r="476" spans="1:140" ht="14.5">
      <c r="A476" s="57"/>
      <c r="B476" s="57"/>
      <c r="C476" s="58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60"/>
      <c r="AD476" s="6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</row>
    <row r="477" spans="1:140" ht="14.5">
      <c r="A477" s="57"/>
      <c r="B477" s="57"/>
      <c r="C477" s="58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60"/>
      <c r="AD477" s="6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</row>
    <row r="478" spans="1:140" ht="14.5">
      <c r="A478" s="57"/>
      <c r="B478" s="57"/>
      <c r="C478" s="58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60"/>
      <c r="AD478" s="6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</row>
    <row r="479" spans="1:140" ht="14.5">
      <c r="A479" s="57"/>
      <c r="B479" s="57"/>
      <c r="C479" s="58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60"/>
      <c r="AD479" s="6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</row>
    <row r="480" spans="1:140" ht="14.5">
      <c r="A480" s="57"/>
      <c r="B480" s="57"/>
      <c r="C480" s="58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60"/>
      <c r="AD480" s="6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</row>
    <row r="481" spans="1:140" ht="14.5">
      <c r="A481" s="57"/>
      <c r="B481" s="57"/>
      <c r="C481" s="58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60"/>
      <c r="AD481" s="6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</row>
    <row r="482" spans="1:140" ht="14.5">
      <c r="A482" s="57"/>
      <c r="B482" s="57"/>
      <c r="C482" s="58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60"/>
      <c r="AD482" s="6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</row>
    <row r="483" spans="1:140" ht="14.5">
      <c r="A483" s="57"/>
      <c r="B483" s="57"/>
      <c r="C483" s="58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60"/>
      <c r="AD483" s="6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</row>
    <row r="484" spans="1:140" ht="14.5">
      <c r="A484" s="57"/>
      <c r="B484" s="57"/>
      <c r="C484" s="58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60"/>
      <c r="AD484" s="6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</row>
    <row r="485" spans="1:140" ht="14.5">
      <c r="A485" s="57"/>
      <c r="B485" s="57"/>
      <c r="C485" s="58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60"/>
      <c r="AD485" s="6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</row>
    <row r="486" spans="1:140" ht="14.5">
      <c r="A486" s="57"/>
      <c r="B486" s="57"/>
      <c r="C486" s="58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60"/>
      <c r="AD486" s="6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</row>
    <row r="487" spans="1:140" ht="14.5">
      <c r="A487" s="57"/>
      <c r="B487" s="57"/>
      <c r="C487" s="58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60"/>
      <c r="AD487" s="6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</row>
    <row r="488" spans="1:140" ht="14.5">
      <c r="A488" s="57"/>
      <c r="B488" s="57"/>
      <c r="C488" s="58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60"/>
      <c r="AD488" s="6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</row>
    <row r="489" spans="1:140" ht="14.5">
      <c r="A489" s="57"/>
      <c r="B489" s="57"/>
      <c r="C489" s="58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60"/>
      <c r="AD489" s="6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</row>
    <row r="490" spans="1:140" ht="14.5">
      <c r="A490" s="57"/>
      <c r="B490" s="57"/>
      <c r="C490" s="58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60"/>
      <c r="AD490" s="6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</row>
    <row r="491" spans="1:140" ht="14.5">
      <c r="A491" s="57"/>
      <c r="B491" s="57"/>
      <c r="C491" s="58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60"/>
      <c r="AD491" s="6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</row>
    <row r="492" spans="1:140" ht="14.5">
      <c r="A492" s="57"/>
      <c r="B492" s="57"/>
      <c r="C492" s="58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60"/>
      <c r="AD492" s="6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</row>
    <row r="493" spans="1:140" ht="14.5">
      <c r="A493" s="57"/>
      <c r="B493" s="57"/>
      <c r="C493" s="58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60"/>
      <c r="AD493" s="6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</row>
    <row r="494" spans="1:140" ht="14.5">
      <c r="A494" s="57"/>
      <c r="B494" s="57"/>
      <c r="C494" s="58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60"/>
      <c r="AD494" s="6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</row>
    <row r="495" spans="1:140" ht="14.5">
      <c r="A495" s="57"/>
      <c r="B495" s="57"/>
      <c r="C495" s="58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60"/>
      <c r="AD495" s="6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</row>
    <row r="496" spans="1:140" ht="14.5">
      <c r="A496" s="57"/>
      <c r="B496" s="57"/>
      <c r="C496" s="58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60"/>
      <c r="AD496" s="6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</row>
    <row r="497" spans="1:140" ht="14.5">
      <c r="A497" s="57"/>
      <c r="B497" s="57"/>
      <c r="C497" s="58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60"/>
      <c r="AD497" s="6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  <c r="DV497" s="20"/>
      <c r="DW497" s="20"/>
      <c r="DX497" s="20"/>
      <c r="DY497" s="20"/>
      <c r="DZ497" s="20"/>
      <c r="EA497" s="20"/>
      <c r="EB497" s="20"/>
      <c r="EC497" s="20"/>
      <c r="ED497" s="20"/>
      <c r="EE497" s="20"/>
      <c r="EF497" s="20"/>
      <c r="EG497" s="20"/>
      <c r="EH497" s="20"/>
      <c r="EI497" s="20"/>
      <c r="EJ497" s="20"/>
    </row>
    <row r="498" spans="1:140" ht="14.5">
      <c r="A498" s="57"/>
      <c r="B498" s="57"/>
      <c r="C498" s="58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60"/>
      <c r="AD498" s="6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  <c r="DV498" s="20"/>
      <c r="DW498" s="20"/>
      <c r="DX498" s="20"/>
      <c r="DY498" s="20"/>
      <c r="DZ498" s="20"/>
      <c r="EA498" s="20"/>
      <c r="EB498" s="20"/>
      <c r="EC498" s="20"/>
      <c r="ED498" s="20"/>
      <c r="EE498" s="20"/>
      <c r="EF498" s="20"/>
      <c r="EG498" s="20"/>
      <c r="EH498" s="20"/>
      <c r="EI498" s="20"/>
      <c r="EJ498" s="20"/>
    </row>
    <row r="499" spans="1:140" ht="14.5">
      <c r="A499" s="57"/>
      <c r="B499" s="57"/>
      <c r="C499" s="58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60"/>
      <c r="AD499" s="6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  <c r="DV499" s="20"/>
      <c r="DW499" s="20"/>
      <c r="DX499" s="20"/>
      <c r="DY499" s="20"/>
      <c r="DZ499" s="20"/>
      <c r="EA499" s="20"/>
      <c r="EB499" s="20"/>
      <c r="EC499" s="20"/>
      <c r="ED499" s="20"/>
      <c r="EE499" s="20"/>
      <c r="EF499" s="20"/>
      <c r="EG499" s="20"/>
      <c r="EH499" s="20"/>
      <c r="EI499" s="20"/>
      <c r="EJ499" s="20"/>
    </row>
    <row r="500" spans="1:140" ht="14.5">
      <c r="A500" s="57"/>
      <c r="B500" s="57"/>
      <c r="C500" s="58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60"/>
      <c r="AD500" s="6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  <c r="DV500" s="20"/>
      <c r="DW500" s="20"/>
      <c r="DX500" s="20"/>
      <c r="DY500" s="20"/>
      <c r="DZ500" s="20"/>
      <c r="EA500" s="20"/>
      <c r="EB500" s="20"/>
      <c r="EC500" s="20"/>
      <c r="ED500" s="20"/>
      <c r="EE500" s="20"/>
      <c r="EF500" s="20"/>
      <c r="EG500" s="20"/>
      <c r="EH500" s="20"/>
      <c r="EI500" s="20"/>
      <c r="EJ500" s="20"/>
    </row>
    <row r="501" spans="1:140" ht="14.5">
      <c r="A501" s="57"/>
      <c r="B501" s="57"/>
      <c r="C501" s="58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60"/>
      <c r="AD501" s="6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  <c r="DV501" s="20"/>
      <c r="DW501" s="20"/>
      <c r="DX501" s="20"/>
      <c r="DY501" s="20"/>
      <c r="DZ501" s="20"/>
      <c r="EA501" s="20"/>
      <c r="EB501" s="20"/>
      <c r="EC501" s="20"/>
      <c r="ED501" s="20"/>
      <c r="EE501" s="20"/>
      <c r="EF501" s="20"/>
      <c r="EG501" s="20"/>
      <c r="EH501" s="20"/>
      <c r="EI501" s="20"/>
      <c r="EJ501" s="20"/>
    </row>
    <row r="502" spans="1:140" ht="14.5">
      <c r="A502" s="57"/>
      <c r="B502" s="57"/>
      <c r="C502" s="58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60"/>
      <c r="AD502" s="6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  <c r="DV502" s="20"/>
      <c r="DW502" s="20"/>
      <c r="DX502" s="20"/>
      <c r="DY502" s="20"/>
      <c r="DZ502" s="20"/>
      <c r="EA502" s="20"/>
      <c r="EB502" s="20"/>
      <c r="EC502" s="20"/>
      <c r="ED502" s="20"/>
      <c r="EE502" s="20"/>
      <c r="EF502" s="20"/>
      <c r="EG502" s="20"/>
      <c r="EH502" s="20"/>
      <c r="EI502" s="20"/>
      <c r="EJ502" s="20"/>
    </row>
    <row r="503" spans="1:140" ht="14.5">
      <c r="A503" s="57"/>
      <c r="B503" s="57"/>
      <c r="C503" s="58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60"/>
      <c r="AD503" s="6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  <c r="DV503" s="20"/>
      <c r="DW503" s="20"/>
      <c r="DX503" s="20"/>
      <c r="DY503" s="20"/>
      <c r="DZ503" s="20"/>
      <c r="EA503" s="20"/>
      <c r="EB503" s="20"/>
      <c r="EC503" s="20"/>
      <c r="ED503" s="20"/>
      <c r="EE503" s="20"/>
      <c r="EF503" s="20"/>
      <c r="EG503" s="20"/>
      <c r="EH503" s="20"/>
      <c r="EI503" s="20"/>
      <c r="EJ503" s="20"/>
    </row>
    <row r="504" spans="1:140" ht="14.5">
      <c r="A504" s="57"/>
      <c r="B504" s="57"/>
      <c r="C504" s="58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60"/>
      <c r="AD504" s="6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  <c r="DV504" s="20"/>
      <c r="DW504" s="20"/>
      <c r="DX504" s="20"/>
      <c r="DY504" s="20"/>
      <c r="DZ504" s="20"/>
      <c r="EA504" s="20"/>
      <c r="EB504" s="20"/>
      <c r="EC504" s="20"/>
      <c r="ED504" s="20"/>
      <c r="EE504" s="20"/>
      <c r="EF504" s="20"/>
      <c r="EG504" s="20"/>
      <c r="EH504" s="20"/>
      <c r="EI504" s="20"/>
      <c r="EJ504" s="20"/>
    </row>
    <row r="505" spans="1:140" ht="14.5">
      <c r="A505" s="57"/>
      <c r="B505" s="57"/>
      <c r="C505" s="58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60"/>
      <c r="AD505" s="6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  <c r="DV505" s="20"/>
      <c r="DW505" s="20"/>
      <c r="DX505" s="20"/>
      <c r="DY505" s="20"/>
      <c r="DZ505" s="20"/>
      <c r="EA505" s="20"/>
      <c r="EB505" s="20"/>
      <c r="EC505" s="20"/>
      <c r="ED505" s="20"/>
      <c r="EE505" s="20"/>
      <c r="EF505" s="20"/>
      <c r="EG505" s="20"/>
      <c r="EH505" s="20"/>
      <c r="EI505" s="20"/>
      <c r="EJ505" s="20"/>
    </row>
    <row r="506" spans="1:140" ht="14.5">
      <c r="A506" s="57"/>
      <c r="B506" s="57"/>
      <c r="C506" s="58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60"/>
      <c r="AD506" s="6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  <c r="DV506" s="20"/>
      <c r="DW506" s="20"/>
      <c r="DX506" s="20"/>
      <c r="DY506" s="20"/>
      <c r="DZ506" s="20"/>
      <c r="EA506" s="20"/>
      <c r="EB506" s="20"/>
      <c r="EC506" s="20"/>
      <c r="ED506" s="20"/>
      <c r="EE506" s="20"/>
      <c r="EF506" s="20"/>
      <c r="EG506" s="20"/>
      <c r="EH506" s="20"/>
      <c r="EI506" s="20"/>
      <c r="EJ506" s="20"/>
    </row>
    <row r="507" spans="1:140" ht="14.5">
      <c r="A507" s="57"/>
      <c r="B507" s="57"/>
      <c r="C507" s="58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60"/>
      <c r="AD507" s="6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  <c r="DV507" s="20"/>
      <c r="DW507" s="20"/>
      <c r="DX507" s="20"/>
      <c r="DY507" s="20"/>
      <c r="DZ507" s="20"/>
      <c r="EA507" s="20"/>
      <c r="EB507" s="20"/>
      <c r="EC507" s="20"/>
      <c r="ED507" s="20"/>
      <c r="EE507" s="20"/>
      <c r="EF507" s="20"/>
      <c r="EG507" s="20"/>
      <c r="EH507" s="20"/>
      <c r="EI507" s="20"/>
      <c r="EJ507" s="20"/>
    </row>
    <row r="508" spans="1:140" ht="14.5">
      <c r="A508" s="57"/>
      <c r="B508" s="57"/>
      <c r="C508" s="58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60"/>
      <c r="AD508" s="6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  <c r="DV508" s="20"/>
      <c r="DW508" s="20"/>
      <c r="DX508" s="20"/>
      <c r="DY508" s="20"/>
      <c r="DZ508" s="20"/>
      <c r="EA508" s="20"/>
      <c r="EB508" s="20"/>
      <c r="EC508" s="20"/>
      <c r="ED508" s="20"/>
      <c r="EE508" s="20"/>
      <c r="EF508" s="20"/>
      <c r="EG508" s="20"/>
      <c r="EH508" s="20"/>
      <c r="EI508" s="20"/>
      <c r="EJ508" s="20"/>
    </row>
    <row r="509" spans="1:140" ht="14.5">
      <c r="A509" s="57"/>
      <c r="B509" s="57"/>
      <c r="C509" s="58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60"/>
      <c r="AD509" s="6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  <c r="DV509" s="20"/>
      <c r="DW509" s="20"/>
      <c r="DX509" s="20"/>
      <c r="DY509" s="20"/>
      <c r="DZ509" s="20"/>
      <c r="EA509" s="20"/>
      <c r="EB509" s="20"/>
      <c r="EC509" s="20"/>
      <c r="ED509" s="20"/>
      <c r="EE509" s="20"/>
      <c r="EF509" s="20"/>
      <c r="EG509" s="20"/>
      <c r="EH509" s="20"/>
      <c r="EI509" s="20"/>
      <c r="EJ509" s="20"/>
    </row>
    <row r="510" spans="1:140" ht="14.5">
      <c r="A510" s="57"/>
      <c r="B510" s="57"/>
      <c r="C510" s="58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60"/>
      <c r="AD510" s="6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  <c r="DV510" s="20"/>
      <c r="DW510" s="20"/>
      <c r="DX510" s="20"/>
      <c r="DY510" s="20"/>
      <c r="DZ510" s="20"/>
      <c r="EA510" s="20"/>
      <c r="EB510" s="20"/>
      <c r="EC510" s="20"/>
      <c r="ED510" s="20"/>
      <c r="EE510" s="20"/>
      <c r="EF510" s="20"/>
      <c r="EG510" s="20"/>
      <c r="EH510" s="20"/>
      <c r="EI510" s="20"/>
      <c r="EJ510" s="20"/>
    </row>
    <row r="511" spans="1:140" ht="14.5">
      <c r="A511" s="57"/>
      <c r="B511" s="57"/>
      <c r="C511" s="58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60"/>
      <c r="AD511" s="6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  <c r="DV511" s="20"/>
      <c r="DW511" s="20"/>
      <c r="DX511" s="20"/>
      <c r="DY511" s="20"/>
      <c r="DZ511" s="20"/>
      <c r="EA511" s="20"/>
      <c r="EB511" s="20"/>
      <c r="EC511" s="20"/>
      <c r="ED511" s="20"/>
      <c r="EE511" s="20"/>
      <c r="EF511" s="20"/>
      <c r="EG511" s="20"/>
      <c r="EH511" s="20"/>
      <c r="EI511" s="20"/>
      <c r="EJ511" s="20"/>
    </row>
    <row r="512" spans="1:140" ht="14.5">
      <c r="A512" s="57"/>
      <c r="B512" s="57"/>
      <c r="C512" s="58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60"/>
      <c r="AD512" s="6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  <c r="DV512" s="20"/>
      <c r="DW512" s="20"/>
      <c r="DX512" s="20"/>
      <c r="DY512" s="20"/>
      <c r="DZ512" s="20"/>
      <c r="EA512" s="20"/>
      <c r="EB512" s="20"/>
      <c r="EC512" s="20"/>
      <c r="ED512" s="20"/>
      <c r="EE512" s="20"/>
      <c r="EF512" s="20"/>
      <c r="EG512" s="20"/>
      <c r="EH512" s="20"/>
      <c r="EI512" s="20"/>
      <c r="EJ512" s="20"/>
    </row>
    <row r="513" spans="1:140" ht="14.5">
      <c r="A513" s="57"/>
      <c r="B513" s="57"/>
      <c r="C513" s="58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60"/>
      <c r="AD513" s="6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  <c r="DV513" s="20"/>
      <c r="DW513" s="20"/>
      <c r="DX513" s="20"/>
      <c r="DY513" s="20"/>
      <c r="DZ513" s="20"/>
      <c r="EA513" s="20"/>
      <c r="EB513" s="20"/>
      <c r="EC513" s="20"/>
      <c r="ED513" s="20"/>
      <c r="EE513" s="20"/>
      <c r="EF513" s="20"/>
      <c r="EG513" s="20"/>
      <c r="EH513" s="20"/>
      <c r="EI513" s="20"/>
      <c r="EJ513" s="20"/>
    </row>
    <row r="514" spans="1:140" ht="14.5">
      <c r="A514" s="57"/>
      <c r="B514" s="57"/>
      <c r="C514" s="58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60"/>
      <c r="AD514" s="6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  <c r="DV514" s="20"/>
      <c r="DW514" s="20"/>
      <c r="DX514" s="20"/>
      <c r="DY514" s="20"/>
      <c r="DZ514" s="20"/>
      <c r="EA514" s="20"/>
      <c r="EB514" s="20"/>
      <c r="EC514" s="20"/>
      <c r="ED514" s="20"/>
      <c r="EE514" s="20"/>
      <c r="EF514" s="20"/>
      <c r="EG514" s="20"/>
      <c r="EH514" s="20"/>
      <c r="EI514" s="20"/>
      <c r="EJ514" s="20"/>
    </row>
    <row r="515" spans="1:140" ht="14.5">
      <c r="A515" s="57"/>
      <c r="B515" s="57"/>
      <c r="C515" s="58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60"/>
      <c r="AD515" s="6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  <c r="DV515" s="20"/>
      <c r="DW515" s="20"/>
      <c r="DX515" s="20"/>
      <c r="DY515" s="20"/>
      <c r="DZ515" s="20"/>
      <c r="EA515" s="20"/>
      <c r="EB515" s="20"/>
      <c r="EC515" s="20"/>
      <c r="ED515" s="20"/>
      <c r="EE515" s="20"/>
      <c r="EF515" s="20"/>
      <c r="EG515" s="20"/>
      <c r="EH515" s="20"/>
      <c r="EI515" s="20"/>
      <c r="EJ515" s="20"/>
    </row>
    <row r="516" spans="1:140" ht="14.5">
      <c r="A516" s="57"/>
      <c r="B516" s="57"/>
      <c r="C516" s="58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60"/>
      <c r="AD516" s="6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  <c r="DV516" s="20"/>
      <c r="DW516" s="20"/>
      <c r="DX516" s="20"/>
      <c r="DY516" s="20"/>
      <c r="DZ516" s="20"/>
      <c r="EA516" s="20"/>
      <c r="EB516" s="20"/>
      <c r="EC516" s="20"/>
      <c r="ED516" s="20"/>
      <c r="EE516" s="20"/>
      <c r="EF516" s="20"/>
      <c r="EG516" s="20"/>
      <c r="EH516" s="20"/>
      <c r="EI516" s="20"/>
      <c r="EJ516" s="20"/>
    </row>
    <row r="517" spans="1:140" ht="14.5">
      <c r="A517" s="57"/>
      <c r="B517" s="57"/>
      <c r="C517" s="58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60"/>
      <c r="AD517" s="6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  <c r="DV517" s="20"/>
      <c r="DW517" s="20"/>
      <c r="DX517" s="20"/>
      <c r="DY517" s="20"/>
      <c r="DZ517" s="20"/>
      <c r="EA517" s="20"/>
      <c r="EB517" s="20"/>
      <c r="EC517" s="20"/>
      <c r="ED517" s="20"/>
      <c r="EE517" s="20"/>
      <c r="EF517" s="20"/>
      <c r="EG517" s="20"/>
      <c r="EH517" s="20"/>
      <c r="EI517" s="20"/>
      <c r="EJ517" s="20"/>
    </row>
    <row r="518" spans="1:140" ht="14.5">
      <c r="A518" s="57"/>
      <c r="B518" s="57"/>
      <c r="C518" s="58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60"/>
      <c r="AD518" s="6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  <c r="DV518" s="20"/>
      <c r="DW518" s="20"/>
      <c r="DX518" s="20"/>
      <c r="DY518" s="20"/>
      <c r="DZ518" s="20"/>
      <c r="EA518" s="20"/>
      <c r="EB518" s="20"/>
      <c r="EC518" s="20"/>
      <c r="ED518" s="20"/>
      <c r="EE518" s="20"/>
      <c r="EF518" s="20"/>
      <c r="EG518" s="20"/>
      <c r="EH518" s="20"/>
      <c r="EI518" s="20"/>
      <c r="EJ518" s="20"/>
    </row>
    <row r="519" spans="1:140" ht="14.5">
      <c r="A519" s="57"/>
      <c r="B519" s="57"/>
      <c r="C519" s="58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60"/>
      <c r="AD519" s="6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  <c r="DV519" s="20"/>
      <c r="DW519" s="20"/>
      <c r="DX519" s="20"/>
      <c r="DY519" s="20"/>
      <c r="DZ519" s="20"/>
      <c r="EA519" s="20"/>
      <c r="EB519" s="20"/>
      <c r="EC519" s="20"/>
      <c r="ED519" s="20"/>
      <c r="EE519" s="20"/>
      <c r="EF519" s="20"/>
      <c r="EG519" s="20"/>
      <c r="EH519" s="20"/>
      <c r="EI519" s="20"/>
      <c r="EJ519" s="20"/>
    </row>
    <row r="520" spans="1:140" ht="14.5">
      <c r="A520" s="57"/>
      <c r="B520" s="57"/>
      <c r="C520" s="58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60"/>
      <c r="AD520" s="6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  <c r="DV520" s="20"/>
      <c r="DW520" s="20"/>
      <c r="DX520" s="20"/>
      <c r="DY520" s="20"/>
      <c r="DZ520" s="20"/>
      <c r="EA520" s="20"/>
      <c r="EB520" s="20"/>
      <c r="EC520" s="20"/>
      <c r="ED520" s="20"/>
      <c r="EE520" s="20"/>
      <c r="EF520" s="20"/>
      <c r="EG520" s="20"/>
      <c r="EH520" s="20"/>
      <c r="EI520" s="20"/>
      <c r="EJ520" s="20"/>
    </row>
    <row r="521" spans="1:140" ht="14.5">
      <c r="A521" s="57"/>
      <c r="B521" s="57"/>
      <c r="C521" s="58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60"/>
      <c r="AD521" s="6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  <c r="DV521" s="20"/>
      <c r="DW521" s="20"/>
      <c r="DX521" s="20"/>
      <c r="DY521" s="20"/>
      <c r="DZ521" s="20"/>
      <c r="EA521" s="20"/>
      <c r="EB521" s="20"/>
      <c r="EC521" s="20"/>
      <c r="ED521" s="20"/>
      <c r="EE521" s="20"/>
      <c r="EF521" s="20"/>
      <c r="EG521" s="20"/>
      <c r="EH521" s="20"/>
      <c r="EI521" s="20"/>
      <c r="EJ521" s="20"/>
    </row>
    <row r="522" spans="1:140" ht="14.5">
      <c r="A522" s="57"/>
      <c r="B522" s="57"/>
      <c r="C522" s="58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60"/>
      <c r="AD522" s="6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  <c r="DV522" s="20"/>
      <c r="DW522" s="20"/>
      <c r="DX522" s="20"/>
      <c r="DY522" s="20"/>
      <c r="DZ522" s="20"/>
      <c r="EA522" s="20"/>
      <c r="EB522" s="20"/>
      <c r="EC522" s="20"/>
      <c r="ED522" s="20"/>
      <c r="EE522" s="20"/>
      <c r="EF522" s="20"/>
      <c r="EG522" s="20"/>
      <c r="EH522" s="20"/>
      <c r="EI522" s="20"/>
      <c r="EJ522" s="20"/>
    </row>
    <row r="523" spans="1:140" ht="14.5">
      <c r="A523" s="57"/>
      <c r="B523" s="57"/>
      <c r="C523" s="58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60"/>
      <c r="AD523" s="6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  <c r="DV523" s="20"/>
      <c r="DW523" s="20"/>
      <c r="DX523" s="20"/>
      <c r="DY523" s="20"/>
      <c r="DZ523" s="20"/>
      <c r="EA523" s="20"/>
      <c r="EB523" s="20"/>
      <c r="EC523" s="20"/>
      <c r="ED523" s="20"/>
      <c r="EE523" s="20"/>
      <c r="EF523" s="20"/>
      <c r="EG523" s="20"/>
      <c r="EH523" s="20"/>
      <c r="EI523" s="20"/>
      <c r="EJ523" s="20"/>
    </row>
    <row r="524" spans="1:140" ht="14.5">
      <c r="A524" s="57"/>
      <c r="B524" s="57"/>
      <c r="C524" s="58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60"/>
      <c r="AD524" s="6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  <c r="DV524" s="20"/>
      <c r="DW524" s="20"/>
      <c r="DX524" s="20"/>
      <c r="DY524" s="20"/>
      <c r="DZ524" s="20"/>
      <c r="EA524" s="20"/>
      <c r="EB524" s="20"/>
      <c r="EC524" s="20"/>
      <c r="ED524" s="20"/>
      <c r="EE524" s="20"/>
      <c r="EF524" s="20"/>
      <c r="EG524" s="20"/>
      <c r="EH524" s="20"/>
      <c r="EI524" s="20"/>
      <c r="EJ524" s="20"/>
    </row>
    <row r="525" spans="1:140" ht="14.5">
      <c r="A525" s="57"/>
      <c r="B525" s="57"/>
      <c r="C525" s="58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60"/>
      <c r="AD525" s="6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  <c r="DV525" s="20"/>
      <c r="DW525" s="20"/>
      <c r="DX525" s="20"/>
      <c r="DY525" s="20"/>
      <c r="DZ525" s="20"/>
      <c r="EA525" s="20"/>
      <c r="EB525" s="20"/>
      <c r="EC525" s="20"/>
      <c r="ED525" s="20"/>
      <c r="EE525" s="20"/>
      <c r="EF525" s="20"/>
      <c r="EG525" s="20"/>
      <c r="EH525" s="20"/>
      <c r="EI525" s="20"/>
      <c r="EJ525" s="20"/>
    </row>
    <row r="526" spans="1:140" ht="14.5">
      <c r="A526" s="57"/>
      <c r="B526" s="57"/>
      <c r="C526" s="58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60"/>
      <c r="AD526" s="6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  <c r="DV526" s="20"/>
      <c r="DW526" s="20"/>
      <c r="DX526" s="20"/>
      <c r="DY526" s="20"/>
      <c r="DZ526" s="20"/>
      <c r="EA526" s="20"/>
      <c r="EB526" s="20"/>
      <c r="EC526" s="20"/>
      <c r="ED526" s="20"/>
      <c r="EE526" s="20"/>
      <c r="EF526" s="20"/>
      <c r="EG526" s="20"/>
      <c r="EH526" s="20"/>
      <c r="EI526" s="20"/>
      <c r="EJ526" s="20"/>
    </row>
    <row r="527" spans="1:140" ht="14.5">
      <c r="A527" s="57"/>
      <c r="B527" s="57"/>
      <c r="C527" s="58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60"/>
      <c r="AD527" s="6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  <c r="DV527" s="20"/>
      <c r="DW527" s="20"/>
      <c r="DX527" s="20"/>
      <c r="DY527" s="20"/>
      <c r="DZ527" s="20"/>
      <c r="EA527" s="20"/>
      <c r="EB527" s="20"/>
      <c r="EC527" s="20"/>
      <c r="ED527" s="20"/>
      <c r="EE527" s="20"/>
      <c r="EF527" s="20"/>
      <c r="EG527" s="20"/>
      <c r="EH527" s="20"/>
      <c r="EI527" s="20"/>
      <c r="EJ527" s="20"/>
    </row>
    <row r="528" spans="1:140" ht="14.5">
      <c r="A528" s="57"/>
      <c r="B528" s="57"/>
      <c r="C528" s="58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60"/>
      <c r="AD528" s="6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  <c r="DV528" s="20"/>
      <c r="DW528" s="20"/>
      <c r="DX528" s="20"/>
      <c r="DY528" s="20"/>
      <c r="DZ528" s="20"/>
      <c r="EA528" s="20"/>
      <c r="EB528" s="20"/>
      <c r="EC528" s="20"/>
      <c r="ED528" s="20"/>
      <c r="EE528" s="20"/>
      <c r="EF528" s="20"/>
      <c r="EG528" s="20"/>
      <c r="EH528" s="20"/>
      <c r="EI528" s="20"/>
      <c r="EJ528" s="20"/>
    </row>
    <row r="529" spans="1:140" ht="14.5">
      <c r="A529" s="57"/>
      <c r="B529" s="57"/>
      <c r="C529" s="58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60"/>
      <c r="AD529" s="6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  <c r="DV529" s="20"/>
      <c r="DW529" s="20"/>
      <c r="DX529" s="20"/>
      <c r="DY529" s="20"/>
      <c r="DZ529" s="20"/>
      <c r="EA529" s="20"/>
      <c r="EB529" s="20"/>
      <c r="EC529" s="20"/>
      <c r="ED529" s="20"/>
      <c r="EE529" s="20"/>
      <c r="EF529" s="20"/>
      <c r="EG529" s="20"/>
      <c r="EH529" s="20"/>
      <c r="EI529" s="20"/>
      <c r="EJ529" s="20"/>
    </row>
    <row r="530" spans="1:140" ht="14.5">
      <c r="A530" s="57"/>
      <c r="B530" s="57"/>
      <c r="C530" s="58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60"/>
      <c r="AD530" s="6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  <c r="DV530" s="20"/>
      <c r="DW530" s="20"/>
      <c r="DX530" s="20"/>
      <c r="DY530" s="20"/>
      <c r="DZ530" s="20"/>
      <c r="EA530" s="20"/>
      <c r="EB530" s="20"/>
      <c r="EC530" s="20"/>
      <c r="ED530" s="20"/>
      <c r="EE530" s="20"/>
      <c r="EF530" s="20"/>
      <c r="EG530" s="20"/>
      <c r="EH530" s="20"/>
      <c r="EI530" s="20"/>
      <c r="EJ530" s="20"/>
    </row>
    <row r="531" spans="1:140" ht="14.5">
      <c r="A531" s="57"/>
      <c r="B531" s="57"/>
      <c r="C531" s="58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60"/>
      <c r="AD531" s="6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  <c r="DV531" s="20"/>
      <c r="DW531" s="20"/>
      <c r="DX531" s="20"/>
      <c r="DY531" s="20"/>
      <c r="DZ531" s="20"/>
      <c r="EA531" s="20"/>
      <c r="EB531" s="20"/>
      <c r="EC531" s="20"/>
      <c r="ED531" s="20"/>
      <c r="EE531" s="20"/>
      <c r="EF531" s="20"/>
      <c r="EG531" s="20"/>
      <c r="EH531" s="20"/>
      <c r="EI531" s="20"/>
      <c r="EJ531" s="20"/>
    </row>
    <row r="532" spans="1:140" ht="14.5">
      <c r="A532" s="57"/>
      <c r="B532" s="57"/>
      <c r="C532" s="58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60"/>
      <c r="AD532" s="6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  <c r="DV532" s="20"/>
      <c r="DW532" s="20"/>
      <c r="DX532" s="20"/>
      <c r="DY532" s="20"/>
      <c r="DZ532" s="20"/>
      <c r="EA532" s="20"/>
      <c r="EB532" s="20"/>
      <c r="EC532" s="20"/>
      <c r="ED532" s="20"/>
      <c r="EE532" s="20"/>
      <c r="EF532" s="20"/>
      <c r="EG532" s="20"/>
      <c r="EH532" s="20"/>
      <c r="EI532" s="20"/>
      <c r="EJ532" s="20"/>
    </row>
    <row r="533" spans="1:140" ht="14.5">
      <c r="A533" s="57"/>
      <c r="B533" s="57"/>
      <c r="C533" s="58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60"/>
      <c r="AD533" s="6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  <c r="DV533" s="20"/>
      <c r="DW533" s="20"/>
      <c r="DX533" s="20"/>
      <c r="DY533" s="20"/>
      <c r="DZ533" s="20"/>
      <c r="EA533" s="20"/>
      <c r="EB533" s="20"/>
      <c r="EC533" s="20"/>
      <c r="ED533" s="20"/>
      <c r="EE533" s="20"/>
      <c r="EF533" s="20"/>
      <c r="EG533" s="20"/>
      <c r="EH533" s="20"/>
      <c r="EI533" s="20"/>
      <c r="EJ533" s="20"/>
    </row>
    <row r="534" spans="1:140" ht="14.5">
      <c r="A534" s="57"/>
      <c r="B534" s="57"/>
      <c r="C534" s="58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60"/>
      <c r="AD534" s="6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  <c r="DV534" s="20"/>
      <c r="DW534" s="20"/>
      <c r="DX534" s="20"/>
      <c r="DY534" s="20"/>
      <c r="DZ534" s="20"/>
      <c r="EA534" s="20"/>
      <c r="EB534" s="20"/>
      <c r="EC534" s="20"/>
      <c r="ED534" s="20"/>
      <c r="EE534" s="20"/>
      <c r="EF534" s="20"/>
      <c r="EG534" s="20"/>
      <c r="EH534" s="20"/>
      <c r="EI534" s="20"/>
      <c r="EJ534" s="20"/>
    </row>
    <row r="535" spans="1:140" ht="14.5">
      <c r="A535" s="57"/>
      <c r="B535" s="57"/>
      <c r="C535" s="58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60"/>
      <c r="AD535" s="6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  <c r="DV535" s="20"/>
      <c r="DW535" s="20"/>
      <c r="DX535" s="20"/>
      <c r="DY535" s="20"/>
      <c r="DZ535" s="20"/>
      <c r="EA535" s="20"/>
      <c r="EB535" s="20"/>
      <c r="EC535" s="20"/>
      <c r="ED535" s="20"/>
      <c r="EE535" s="20"/>
      <c r="EF535" s="20"/>
      <c r="EG535" s="20"/>
      <c r="EH535" s="20"/>
      <c r="EI535" s="20"/>
      <c r="EJ535" s="20"/>
    </row>
    <row r="536" spans="1:140" ht="14.5">
      <c r="A536" s="57"/>
      <c r="B536" s="57"/>
      <c r="C536" s="58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60"/>
      <c r="AD536" s="6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  <c r="DV536" s="20"/>
      <c r="DW536" s="20"/>
      <c r="DX536" s="20"/>
      <c r="DY536" s="20"/>
      <c r="DZ536" s="20"/>
      <c r="EA536" s="20"/>
      <c r="EB536" s="20"/>
      <c r="EC536" s="20"/>
      <c r="ED536" s="20"/>
      <c r="EE536" s="20"/>
      <c r="EF536" s="20"/>
      <c r="EG536" s="20"/>
      <c r="EH536" s="20"/>
      <c r="EI536" s="20"/>
      <c r="EJ536" s="20"/>
    </row>
    <row r="537" spans="1:140" ht="14.5">
      <c r="A537" s="57"/>
      <c r="B537" s="57"/>
      <c r="C537" s="58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60"/>
      <c r="AD537" s="6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  <c r="DV537" s="20"/>
      <c r="DW537" s="20"/>
      <c r="DX537" s="20"/>
      <c r="DY537" s="20"/>
      <c r="DZ537" s="20"/>
      <c r="EA537" s="20"/>
      <c r="EB537" s="20"/>
      <c r="EC537" s="20"/>
      <c r="ED537" s="20"/>
      <c r="EE537" s="20"/>
      <c r="EF537" s="20"/>
      <c r="EG537" s="20"/>
      <c r="EH537" s="20"/>
      <c r="EI537" s="20"/>
      <c r="EJ537" s="20"/>
    </row>
    <row r="538" spans="1:140" ht="14.5">
      <c r="A538" s="57"/>
      <c r="B538" s="57"/>
      <c r="C538" s="58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60"/>
      <c r="AD538" s="6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  <c r="DV538" s="20"/>
      <c r="DW538" s="20"/>
      <c r="DX538" s="20"/>
      <c r="DY538" s="20"/>
      <c r="DZ538" s="20"/>
      <c r="EA538" s="20"/>
      <c r="EB538" s="20"/>
      <c r="EC538" s="20"/>
      <c r="ED538" s="20"/>
      <c r="EE538" s="20"/>
      <c r="EF538" s="20"/>
      <c r="EG538" s="20"/>
      <c r="EH538" s="20"/>
      <c r="EI538" s="20"/>
      <c r="EJ538" s="20"/>
    </row>
    <row r="539" spans="1:140" ht="14.5">
      <c r="A539" s="57"/>
      <c r="B539" s="57"/>
      <c r="C539" s="58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60"/>
      <c r="AD539" s="6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  <c r="DV539" s="20"/>
      <c r="DW539" s="20"/>
      <c r="DX539" s="20"/>
      <c r="DY539" s="20"/>
      <c r="DZ539" s="20"/>
      <c r="EA539" s="20"/>
      <c r="EB539" s="20"/>
      <c r="EC539" s="20"/>
      <c r="ED539" s="20"/>
      <c r="EE539" s="20"/>
      <c r="EF539" s="20"/>
      <c r="EG539" s="20"/>
      <c r="EH539" s="20"/>
      <c r="EI539" s="20"/>
      <c r="EJ539" s="20"/>
    </row>
    <row r="540" spans="1:140" ht="14.5">
      <c r="A540" s="57"/>
      <c r="B540" s="57"/>
      <c r="C540" s="58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60"/>
      <c r="AD540" s="6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</row>
    <row r="541" spans="1:140" ht="14.5">
      <c r="A541" s="57"/>
      <c r="B541" s="57"/>
      <c r="C541" s="58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60"/>
      <c r="AD541" s="6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</row>
    <row r="542" spans="1:140" ht="14.5">
      <c r="A542" s="57"/>
      <c r="B542" s="57"/>
      <c r="C542" s="58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60"/>
      <c r="AD542" s="6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</row>
    <row r="543" spans="1:140" ht="14.5">
      <c r="A543" s="57"/>
      <c r="B543" s="57"/>
      <c r="C543" s="58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60"/>
      <c r="AD543" s="6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</row>
    <row r="544" spans="1:140" ht="14.5">
      <c r="A544" s="57"/>
      <c r="B544" s="57"/>
      <c r="C544" s="58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60"/>
      <c r="AD544" s="6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</row>
    <row r="545" spans="1:140" ht="14.5">
      <c r="A545" s="57"/>
      <c r="B545" s="57"/>
      <c r="C545" s="58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60"/>
      <c r="AD545" s="6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</row>
    <row r="546" spans="1:140" ht="14.5">
      <c r="A546" s="57"/>
      <c r="B546" s="57"/>
      <c r="C546" s="58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60"/>
      <c r="AD546" s="6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</row>
    <row r="547" spans="1:140" ht="14.5">
      <c r="A547" s="57"/>
      <c r="B547" s="57"/>
      <c r="C547" s="58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60"/>
      <c r="AD547" s="6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</row>
    <row r="548" spans="1:140" ht="14.5">
      <c r="A548" s="57"/>
      <c r="B548" s="57"/>
      <c r="C548" s="58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60"/>
      <c r="AD548" s="6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</row>
    <row r="549" spans="1:140" ht="14.5">
      <c r="A549" s="57"/>
      <c r="B549" s="57"/>
      <c r="C549" s="58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60"/>
      <c r="AD549" s="6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</row>
    <row r="550" spans="1:140" ht="14.5">
      <c r="A550" s="57"/>
      <c r="B550" s="57"/>
      <c r="C550" s="58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60"/>
      <c r="AD550" s="6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</row>
    <row r="551" spans="1:140" ht="14.5">
      <c r="A551" s="57"/>
      <c r="B551" s="57"/>
      <c r="C551" s="58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60"/>
      <c r="AD551" s="6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</row>
    <row r="552" spans="1:140" ht="14.5">
      <c r="A552" s="57"/>
      <c r="B552" s="57"/>
      <c r="C552" s="58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60"/>
      <c r="AD552" s="6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</row>
    <row r="553" spans="1:140" ht="14.5">
      <c r="A553" s="57"/>
      <c r="B553" s="57"/>
      <c r="C553" s="58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60"/>
      <c r="AD553" s="6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</row>
    <row r="554" spans="1:140" ht="14.5">
      <c r="A554" s="57"/>
      <c r="B554" s="57"/>
      <c r="C554" s="58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60"/>
      <c r="AD554" s="6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</row>
    <row r="555" spans="1:140" ht="14.5">
      <c r="A555" s="57"/>
      <c r="B555" s="57"/>
      <c r="C555" s="58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60"/>
      <c r="AD555" s="6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</row>
    <row r="556" spans="1:140" ht="14.5">
      <c r="A556" s="57"/>
      <c r="B556" s="57"/>
      <c r="C556" s="58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60"/>
      <c r="AD556" s="6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</row>
    <row r="557" spans="1:140" ht="14.5">
      <c r="A557" s="57"/>
      <c r="B557" s="57"/>
      <c r="C557" s="58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60"/>
      <c r="AD557" s="6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</row>
    <row r="558" spans="1:140" ht="14.5">
      <c r="A558" s="57"/>
      <c r="B558" s="57"/>
      <c r="C558" s="58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60"/>
      <c r="AD558" s="6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</row>
    <row r="559" spans="1:140" ht="14.5">
      <c r="A559" s="57"/>
      <c r="B559" s="57"/>
      <c r="C559" s="58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60"/>
      <c r="AD559" s="6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</row>
    <row r="560" spans="1:140" ht="14.5">
      <c r="A560" s="57"/>
      <c r="B560" s="57"/>
      <c r="C560" s="58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60"/>
      <c r="AD560" s="6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</row>
    <row r="561" spans="1:140" ht="14.5">
      <c r="A561" s="57"/>
      <c r="B561" s="57"/>
      <c r="C561" s="58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60"/>
      <c r="AD561" s="6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</row>
    <row r="562" spans="1:140" ht="14.5">
      <c r="A562" s="57"/>
      <c r="B562" s="57"/>
      <c r="C562" s="58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60"/>
      <c r="AD562" s="6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</row>
    <row r="563" spans="1:140" ht="14.5">
      <c r="A563" s="57"/>
      <c r="B563" s="57"/>
      <c r="C563" s="58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60"/>
      <c r="AD563" s="6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</row>
    <row r="564" spans="1:140" ht="14.5">
      <c r="A564" s="57"/>
      <c r="B564" s="57"/>
      <c r="C564" s="58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60"/>
      <c r="AD564" s="6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</row>
    <row r="565" spans="1:140" ht="14.5">
      <c r="A565" s="57"/>
      <c r="B565" s="57"/>
      <c r="C565" s="58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60"/>
      <c r="AD565" s="6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  <c r="DV565" s="20"/>
      <c r="DW565" s="20"/>
      <c r="DX565" s="20"/>
      <c r="DY565" s="20"/>
      <c r="DZ565" s="20"/>
      <c r="EA565" s="20"/>
      <c r="EB565" s="20"/>
      <c r="EC565" s="20"/>
      <c r="ED565" s="20"/>
      <c r="EE565" s="20"/>
      <c r="EF565" s="20"/>
      <c r="EG565" s="20"/>
      <c r="EH565" s="20"/>
      <c r="EI565" s="20"/>
      <c r="EJ565" s="20"/>
    </row>
    <row r="566" spans="1:140" ht="14.5">
      <c r="A566" s="57"/>
      <c r="B566" s="57"/>
      <c r="C566" s="58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60"/>
      <c r="AD566" s="6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  <c r="DV566" s="20"/>
      <c r="DW566" s="20"/>
      <c r="DX566" s="20"/>
      <c r="DY566" s="20"/>
      <c r="DZ566" s="20"/>
      <c r="EA566" s="20"/>
      <c r="EB566" s="20"/>
      <c r="EC566" s="20"/>
      <c r="ED566" s="20"/>
      <c r="EE566" s="20"/>
      <c r="EF566" s="20"/>
      <c r="EG566" s="20"/>
      <c r="EH566" s="20"/>
      <c r="EI566" s="20"/>
      <c r="EJ566" s="20"/>
    </row>
    <row r="567" spans="1:140" ht="14.5">
      <c r="A567" s="57"/>
      <c r="B567" s="57"/>
      <c r="C567" s="58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60"/>
      <c r="AD567" s="6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  <c r="DV567" s="20"/>
      <c r="DW567" s="20"/>
      <c r="DX567" s="20"/>
      <c r="DY567" s="20"/>
      <c r="DZ567" s="20"/>
      <c r="EA567" s="20"/>
      <c r="EB567" s="20"/>
      <c r="EC567" s="20"/>
      <c r="ED567" s="20"/>
      <c r="EE567" s="20"/>
      <c r="EF567" s="20"/>
      <c r="EG567" s="20"/>
      <c r="EH567" s="20"/>
      <c r="EI567" s="20"/>
      <c r="EJ567" s="20"/>
    </row>
    <row r="568" spans="1:140" ht="14.5">
      <c r="A568" s="57"/>
      <c r="B568" s="57"/>
      <c r="C568" s="58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60"/>
      <c r="AD568" s="6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  <c r="DV568" s="20"/>
      <c r="DW568" s="20"/>
      <c r="DX568" s="20"/>
      <c r="DY568" s="20"/>
      <c r="DZ568" s="20"/>
      <c r="EA568" s="20"/>
      <c r="EB568" s="20"/>
      <c r="EC568" s="20"/>
      <c r="ED568" s="20"/>
      <c r="EE568" s="20"/>
      <c r="EF568" s="20"/>
      <c r="EG568" s="20"/>
      <c r="EH568" s="20"/>
      <c r="EI568" s="20"/>
      <c r="EJ568" s="20"/>
    </row>
    <row r="569" spans="1:140" ht="14.5">
      <c r="A569" s="57"/>
      <c r="B569" s="57"/>
      <c r="C569" s="58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60"/>
      <c r="AD569" s="6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  <c r="DV569" s="20"/>
      <c r="DW569" s="20"/>
      <c r="DX569" s="20"/>
      <c r="DY569" s="20"/>
      <c r="DZ569" s="20"/>
      <c r="EA569" s="20"/>
      <c r="EB569" s="20"/>
      <c r="EC569" s="20"/>
      <c r="ED569" s="20"/>
      <c r="EE569" s="20"/>
      <c r="EF569" s="20"/>
      <c r="EG569" s="20"/>
      <c r="EH569" s="20"/>
      <c r="EI569" s="20"/>
      <c r="EJ569" s="20"/>
    </row>
    <row r="570" spans="1:140" ht="14.5">
      <c r="A570" s="57"/>
      <c r="B570" s="57"/>
      <c r="C570" s="58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60"/>
      <c r="AD570" s="6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  <c r="DV570" s="20"/>
      <c r="DW570" s="20"/>
      <c r="DX570" s="20"/>
      <c r="DY570" s="20"/>
      <c r="DZ570" s="20"/>
      <c r="EA570" s="20"/>
      <c r="EB570" s="20"/>
      <c r="EC570" s="20"/>
      <c r="ED570" s="20"/>
      <c r="EE570" s="20"/>
      <c r="EF570" s="20"/>
      <c r="EG570" s="20"/>
      <c r="EH570" s="20"/>
      <c r="EI570" s="20"/>
      <c r="EJ570" s="20"/>
    </row>
    <row r="571" spans="1:140" ht="14.5">
      <c r="A571" s="57"/>
      <c r="B571" s="57"/>
      <c r="C571" s="58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60"/>
      <c r="AD571" s="6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  <c r="DV571" s="20"/>
      <c r="DW571" s="20"/>
      <c r="DX571" s="20"/>
      <c r="DY571" s="20"/>
      <c r="DZ571" s="20"/>
      <c r="EA571" s="20"/>
      <c r="EB571" s="20"/>
      <c r="EC571" s="20"/>
      <c r="ED571" s="20"/>
      <c r="EE571" s="20"/>
      <c r="EF571" s="20"/>
      <c r="EG571" s="20"/>
      <c r="EH571" s="20"/>
      <c r="EI571" s="20"/>
      <c r="EJ571" s="20"/>
    </row>
    <row r="572" spans="1:140" ht="14.5">
      <c r="A572" s="57"/>
      <c r="B572" s="57"/>
      <c r="C572" s="58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60"/>
      <c r="AD572" s="6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  <c r="DV572" s="20"/>
      <c r="DW572" s="20"/>
      <c r="DX572" s="20"/>
      <c r="DY572" s="20"/>
      <c r="DZ572" s="20"/>
      <c r="EA572" s="20"/>
      <c r="EB572" s="20"/>
      <c r="EC572" s="20"/>
      <c r="ED572" s="20"/>
      <c r="EE572" s="20"/>
      <c r="EF572" s="20"/>
      <c r="EG572" s="20"/>
      <c r="EH572" s="20"/>
      <c r="EI572" s="20"/>
      <c r="EJ572" s="20"/>
    </row>
    <row r="573" spans="1:140" ht="14.5">
      <c r="A573" s="57"/>
      <c r="B573" s="57"/>
      <c r="C573" s="58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60"/>
      <c r="AD573" s="6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  <c r="DV573" s="20"/>
      <c r="DW573" s="20"/>
      <c r="DX573" s="20"/>
      <c r="DY573" s="20"/>
      <c r="DZ573" s="20"/>
      <c r="EA573" s="20"/>
      <c r="EB573" s="20"/>
      <c r="EC573" s="20"/>
      <c r="ED573" s="20"/>
      <c r="EE573" s="20"/>
      <c r="EF573" s="20"/>
      <c r="EG573" s="20"/>
      <c r="EH573" s="20"/>
      <c r="EI573" s="20"/>
      <c r="EJ573" s="20"/>
    </row>
    <row r="574" spans="1:140" ht="14.5">
      <c r="A574" s="57"/>
      <c r="B574" s="57"/>
      <c r="C574" s="58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60"/>
      <c r="AD574" s="6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  <c r="DV574" s="20"/>
      <c r="DW574" s="20"/>
      <c r="DX574" s="20"/>
      <c r="DY574" s="20"/>
      <c r="DZ574" s="20"/>
      <c r="EA574" s="20"/>
      <c r="EB574" s="20"/>
      <c r="EC574" s="20"/>
      <c r="ED574" s="20"/>
      <c r="EE574" s="20"/>
      <c r="EF574" s="20"/>
      <c r="EG574" s="20"/>
      <c r="EH574" s="20"/>
      <c r="EI574" s="20"/>
      <c r="EJ574" s="20"/>
    </row>
    <row r="575" spans="1:140" ht="14.5">
      <c r="A575" s="57"/>
      <c r="B575" s="57"/>
      <c r="C575" s="58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60"/>
      <c r="AD575" s="6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</row>
    <row r="576" spans="1:140" ht="14.5">
      <c r="A576" s="57"/>
      <c r="B576" s="57"/>
      <c r="C576" s="58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60"/>
      <c r="AD576" s="6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</row>
    <row r="577" spans="1:140" ht="14.5">
      <c r="A577" s="57"/>
      <c r="B577" s="57"/>
      <c r="C577" s="58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60"/>
      <c r="AD577" s="6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</row>
    <row r="578" spans="1:140" ht="14.5">
      <c r="A578" s="57"/>
      <c r="B578" s="57"/>
      <c r="C578" s="58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60"/>
      <c r="AD578" s="6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</row>
    <row r="579" spans="1:140" ht="14.5">
      <c r="A579" s="57"/>
      <c r="B579" s="57"/>
      <c r="C579" s="58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60"/>
      <c r="AD579" s="6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</row>
    <row r="580" spans="1:140" ht="14.5">
      <c r="A580" s="57"/>
      <c r="B580" s="57"/>
      <c r="C580" s="58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60"/>
      <c r="AD580" s="6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</row>
    <row r="581" spans="1:140" ht="14.5">
      <c r="A581" s="57"/>
      <c r="B581" s="57"/>
      <c r="C581" s="58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60"/>
      <c r="AD581" s="6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</row>
    <row r="582" spans="1:140" ht="14.5">
      <c r="A582" s="57"/>
      <c r="B582" s="57"/>
      <c r="C582" s="58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60"/>
      <c r="AD582" s="6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</row>
    <row r="583" spans="1:140" ht="14.5">
      <c r="A583" s="57"/>
      <c r="B583" s="57"/>
      <c r="C583" s="58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60"/>
      <c r="AD583" s="6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</row>
    <row r="584" spans="1:140" ht="14.5">
      <c r="A584" s="57"/>
      <c r="B584" s="57"/>
      <c r="C584" s="58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60"/>
      <c r="AD584" s="6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</row>
    <row r="585" spans="1:140" ht="14.5">
      <c r="A585" s="57"/>
      <c r="B585" s="57"/>
      <c r="C585" s="58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60"/>
      <c r="AD585" s="6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</row>
    <row r="586" spans="1:140" ht="14.5">
      <c r="A586" s="57"/>
      <c r="B586" s="57"/>
      <c r="C586" s="58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60"/>
      <c r="AD586" s="6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</row>
    <row r="587" spans="1:140" ht="14.5">
      <c r="A587" s="57"/>
      <c r="B587" s="57"/>
      <c r="C587" s="58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60"/>
      <c r="AD587" s="6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</row>
    <row r="588" spans="1:140" ht="14.5">
      <c r="A588" s="57"/>
      <c r="B588" s="57"/>
      <c r="C588" s="58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60"/>
      <c r="AD588" s="6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</row>
    <row r="589" spans="1:140" ht="14.5">
      <c r="A589" s="57"/>
      <c r="B589" s="57"/>
      <c r="C589" s="58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60"/>
      <c r="AD589" s="6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</row>
    <row r="590" spans="1:140" ht="14.5">
      <c r="A590" s="57"/>
      <c r="B590" s="57"/>
      <c r="C590" s="58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60"/>
      <c r="AD590" s="6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</row>
    <row r="591" spans="1:140" ht="14.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60"/>
      <c r="AD591" s="6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</row>
    <row r="592" spans="1:140" ht="14.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60"/>
      <c r="AD592" s="6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</row>
    <row r="593" spans="1:140" ht="14.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60"/>
      <c r="AD593" s="6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</row>
    <row r="594" spans="1:140" ht="14.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60"/>
      <c r="AD594" s="6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</row>
    <row r="595" spans="1:140" ht="14.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60"/>
      <c r="AD595" s="6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</row>
    <row r="596" spans="1:140" ht="14.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60"/>
      <c r="AD596" s="6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</row>
    <row r="597" spans="1:140" ht="14.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60"/>
      <c r="AD597" s="6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  <c r="DV597" s="20"/>
      <c r="DW597" s="20"/>
      <c r="DX597" s="20"/>
      <c r="DY597" s="20"/>
      <c r="DZ597" s="20"/>
      <c r="EA597" s="20"/>
      <c r="EB597" s="20"/>
      <c r="EC597" s="20"/>
      <c r="ED597" s="20"/>
      <c r="EE597" s="20"/>
      <c r="EF597" s="20"/>
      <c r="EG597" s="20"/>
      <c r="EH597" s="20"/>
      <c r="EI597" s="20"/>
      <c r="EJ597" s="20"/>
    </row>
    <row r="598" spans="1:140" ht="14.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60"/>
      <c r="AD598" s="6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  <c r="DV598" s="20"/>
      <c r="DW598" s="20"/>
      <c r="DX598" s="20"/>
      <c r="DY598" s="20"/>
      <c r="DZ598" s="20"/>
      <c r="EA598" s="20"/>
      <c r="EB598" s="20"/>
      <c r="EC598" s="20"/>
      <c r="ED598" s="20"/>
      <c r="EE598" s="20"/>
      <c r="EF598" s="20"/>
      <c r="EG598" s="20"/>
      <c r="EH598" s="20"/>
      <c r="EI598" s="20"/>
      <c r="EJ598" s="20"/>
    </row>
    <row r="599" spans="1:140" ht="14.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60"/>
      <c r="AD599" s="6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  <c r="DV599" s="20"/>
      <c r="DW599" s="20"/>
      <c r="DX599" s="20"/>
      <c r="DY599" s="20"/>
      <c r="DZ599" s="20"/>
      <c r="EA599" s="20"/>
      <c r="EB599" s="20"/>
      <c r="EC599" s="20"/>
      <c r="ED599" s="20"/>
      <c r="EE599" s="20"/>
      <c r="EF599" s="20"/>
      <c r="EG599" s="20"/>
      <c r="EH599" s="20"/>
      <c r="EI599" s="20"/>
      <c r="EJ599" s="20"/>
    </row>
    <row r="600" spans="1:140" ht="14.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60"/>
      <c r="AD600" s="6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  <c r="DV600" s="20"/>
      <c r="DW600" s="20"/>
      <c r="DX600" s="20"/>
      <c r="DY600" s="20"/>
      <c r="DZ600" s="20"/>
      <c r="EA600" s="20"/>
      <c r="EB600" s="20"/>
      <c r="EC600" s="20"/>
      <c r="ED600" s="20"/>
      <c r="EE600" s="20"/>
      <c r="EF600" s="20"/>
      <c r="EG600" s="20"/>
      <c r="EH600" s="20"/>
      <c r="EI600" s="20"/>
      <c r="EJ600" s="20"/>
    </row>
    <row r="601" spans="1:140" ht="14.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60"/>
      <c r="AD601" s="6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  <c r="DV601" s="20"/>
      <c r="DW601" s="20"/>
      <c r="DX601" s="20"/>
      <c r="DY601" s="20"/>
      <c r="DZ601" s="20"/>
      <c r="EA601" s="20"/>
      <c r="EB601" s="20"/>
      <c r="EC601" s="20"/>
      <c r="ED601" s="20"/>
      <c r="EE601" s="20"/>
      <c r="EF601" s="20"/>
      <c r="EG601" s="20"/>
      <c r="EH601" s="20"/>
      <c r="EI601" s="20"/>
      <c r="EJ601" s="20"/>
    </row>
    <row r="602" spans="1:140" ht="14.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60"/>
      <c r="AD602" s="6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  <c r="DV602" s="20"/>
      <c r="DW602" s="20"/>
      <c r="DX602" s="20"/>
      <c r="DY602" s="20"/>
      <c r="DZ602" s="20"/>
      <c r="EA602" s="20"/>
      <c r="EB602" s="20"/>
      <c r="EC602" s="20"/>
      <c r="ED602" s="20"/>
      <c r="EE602" s="20"/>
      <c r="EF602" s="20"/>
      <c r="EG602" s="20"/>
      <c r="EH602" s="20"/>
      <c r="EI602" s="20"/>
      <c r="EJ602" s="20"/>
    </row>
    <row r="603" spans="1:140" ht="14.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60"/>
      <c r="AD603" s="6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  <c r="DV603" s="20"/>
      <c r="DW603" s="20"/>
      <c r="DX603" s="20"/>
      <c r="DY603" s="20"/>
      <c r="DZ603" s="20"/>
      <c r="EA603" s="20"/>
      <c r="EB603" s="20"/>
      <c r="EC603" s="20"/>
      <c r="ED603" s="20"/>
      <c r="EE603" s="20"/>
      <c r="EF603" s="20"/>
      <c r="EG603" s="20"/>
      <c r="EH603" s="20"/>
      <c r="EI603" s="20"/>
      <c r="EJ603" s="20"/>
    </row>
    <row r="604" spans="1:140" ht="14.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60"/>
      <c r="AD604" s="6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  <c r="DV604" s="20"/>
      <c r="DW604" s="20"/>
      <c r="DX604" s="20"/>
      <c r="DY604" s="20"/>
      <c r="DZ604" s="20"/>
      <c r="EA604" s="20"/>
      <c r="EB604" s="20"/>
      <c r="EC604" s="20"/>
      <c r="ED604" s="20"/>
      <c r="EE604" s="20"/>
      <c r="EF604" s="20"/>
      <c r="EG604" s="20"/>
      <c r="EH604" s="20"/>
      <c r="EI604" s="20"/>
      <c r="EJ604" s="20"/>
    </row>
    <row r="605" spans="1:140" ht="14.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60"/>
      <c r="AD605" s="6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  <c r="DV605" s="20"/>
      <c r="DW605" s="20"/>
      <c r="DX605" s="20"/>
      <c r="DY605" s="20"/>
      <c r="DZ605" s="20"/>
      <c r="EA605" s="20"/>
      <c r="EB605" s="20"/>
      <c r="EC605" s="20"/>
      <c r="ED605" s="20"/>
      <c r="EE605" s="20"/>
      <c r="EF605" s="20"/>
      <c r="EG605" s="20"/>
      <c r="EH605" s="20"/>
      <c r="EI605" s="20"/>
      <c r="EJ605" s="20"/>
    </row>
    <row r="606" spans="1:140" ht="14.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60"/>
      <c r="AD606" s="6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  <c r="DV606" s="20"/>
      <c r="DW606" s="20"/>
      <c r="DX606" s="20"/>
      <c r="DY606" s="20"/>
      <c r="DZ606" s="20"/>
      <c r="EA606" s="20"/>
      <c r="EB606" s="20"/>
      <c r="EC606" s="20"/>
      <c r="ED606" s="20"/>
      <c r="EE606" s="20"/>
      <c r="EF606" s="20"/>
      <c r="EG606" s="20"/>
      <c r="EH606" s="20"/>
      <c r="EI606" s="20"/>
      <c r="EJ606" s="20"/>
    </row>
    <row r="607" spans="1:140" ht="14.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60"/>
      <c r="AD607" s="6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  <c r="DV607" s="20"/>
      <c r="DW607" s="20"/>
      <c r="DX607" s="20"/>
      <c r="DY607" s="20"/>
      <c r="DZ607" s="20"/>
      <c r="EA607" s="20"/>
      <c r="EB607" s="20"/>
      <c r="EC607" s="20"/>
      <c r="ED607" s="20"/>
      <c r="EE607" s="20"/>
      <c r="EF607" s="20"/>
      <c r="EG607" s="20"/>
      <c r="EH607" s="20"/>
      <c r="EI607" s="20"/>
      <c r="EJ607" s="20"/>
    </row>
    <row r="608" spans="1:140" ht="14.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60"/>
      <c r="AD608" s="6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  <c r="DV608" s="20"/>
      <c r="DW608" s="20"/>
      <c r="DX608" s="20"/>
      <c r="DY608" s="20"/>
      <c r="DZ608" s="20"/>
      <c r="EA608" s="20"/>
      <c r="EB608" s="20"/>
      <c r="EC608" s="20"/>
      <c r="ED608" s="20"/>
      <c r="EE608" s="20"/>
      <c r="EF608" s="20"/>
      <c r="EG608" s="20"/>
      <c r="EH608" s="20"/>
      <c r="EI608" s="20"/>
      <c r="EJ608" s="20"/>
    </row>
    <row r="609" spans="1:140" ht="14.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60"/>
      <c r="AD609" s="6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  <c r="DV609" s="20"/>
      <c r="DW609" s="20"/>
      <c r="DX609" s="20"/>
      <c r="DY609" s="20"/>
      <c r="DZ609" s="20"/>
      <c r="EA609" s="20"/>
      <c r="EB609" s="20"/>
      <c r="EC609" s="20"/>
      <c r="ED609" s="20"/>
      <c r="EE609" s="20"/>
      <c r="EF609" s="20"/>
      <c r="EG609" s="20"/>
      <c r="EH609" s="20"/>
      <c r="EI609" s="20"/>
      <c r="EJ609" s="20"/>
    </row>
    <row r="610" spans="1:140" ht="14.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60"/>
      <c r="AD610" s="6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  <c r="DV610" s="20"/>
      <c r="DW610" s="20"/>
      <c r="DX610" s="20"/>
      <c r="DY610" s="20"/>
      <c r="DZ610" s="20"/>
      <c r="EA610" s="20"/>
      <c r="EB610" s="20"/>
      <c r="EC610" s="20"/>
      <c r="ED610" s="20"/>
      <c r="EE610" s="20"/>
      <c r="EF610" s="20"/>
      <c r="EG610" s="20"/>
      <c r="EH610" s="20"/>
      <c r="EI610" s="20"/>
      <c r="EJ610" s="20"/>
    </row>
    <row r="611" spans="1:140" ht="14.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60"/>
      <c r="AD611" s="6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  <c r="DV611" s="20"/>
      <c r="DW611" s="20"/>
      <c r="DX611" s="20"/>
      <c r="DY611" s="20"/>
      <c r="DZ611" s="20"/>
      <c r="EA611" s="20"/>
      <c r="EB611" s="20"/>
      <c r="EC611" s="20"/>
      <c r="ED611" s="20"/>
      <c r="EE611" s="20"/>
      <c r="EF611" s="20"/>
      <c r="EG611" s="20"/>
      <c r="EH611" s="20"/>
      <c r="EI611" s="20"/>
      <c r="EJ611" s="20"/>
    </row>
    <row r="612" spans="1:140" ht="14.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60"/>
      <c r="AD612" s="6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  <c r="DV612" s="20"/>
      <c r="DW612" s="20"/>
      <c r="DX612" s="20"/>
      <c r="DY612" s="20"/>
      <c r="DZ612" s="20"/>
      <c r="EA612" s="20"/>
      <c r="EB612" s="20"/>
      <c r="EC612" s="20"/>
      <c r="ED612" s="20"/>
      <c r="EE612" s="20"/>
      <c r="EF612" s="20"/>
      <c r="EG612" s="20"/>
      <c r="EH612" s="20"/>
      <c r="EI612" s="20"/>
      <c r="EJ612" s="20"/>
    </row>
    <row r="613" spans="1:140" ht="14.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60"/>
      <c r="AD613" s="6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  <c r="DV613" s="20"/>
      <c r="DW613" s="20"/>
      <c r="DX613" s="20"/>
      <c r="DY613" s="20"/>
      <c r="DZ613" s="20"/>
      <c r="EA613" s="20"/>
      <c r="EB613" s="20"/>
      <c r="EC613" s="20"/>
      <c r="ED613" s="20"/>
      <c r="EE613" s="20"/>
      <c r="EF613" s="20"/>
      <c r="EG613" s="20"/>
      <c r="EH613" s="20"/>
      <c r="EI613" s="20"/>
      <c r="EJ613" s="20"/>
    </row>
    <row r="614" spans="1:140" ht="14.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60"/>
      <c r="AD614" s="6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  <c r="DV614" s="20"/>
      <c r="DW614" s="20"/>
      <c r="DX614" s="20"/>
      <c r="DY614" s="20"/>
      <c r="DZ614" s="20"/>
      <c r="EA614" s="20"/>
      <c r="EB614" s="20"/>
      <c r="EC614" s="20"/>
      <c r="ED614" s="20"/>
      <c r="EE614" s="20"/>
      <c r="EF614" s="20"/>
      <c r="EG614" s="20"/>
      <c r="EH614" s="20"/>
      <c r="EI614" s="20"/>
      <c r="EJ614" s="20"/>
    </row>
    <row r="615" spans="1:140" ht="14.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60"/>
      <c r="AD615" s="6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  <c r="DV615" s="20"/>
      <c r="DW615" s="20"/>
      <c r="DX615" s="20"/>
      <c r="DY615" s="20"/>
      <c r="DZ615" s="20"/>
      <c r="EA615" s="20"/>
      <c r="EB615" s="20"/>
      <c r="EC615" s="20"/>
      <c r="ED615" s="20"/>
      <c r="EE615" s="20"/>
      <c r="EF615" s="20"/>
      <c r="EG615" s="20"/>
      <c r="EH615" s="20"/>
      <c r="EI615" s="20"/>
      <c r="EJ615" s="20"/>
    </row>
    <row r="616" spans="1:140" ht="14.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60"/>
      <c r="AD616" s="6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  <c r="DV616" s="20"/>
      <c r="DW616" s="20"/>
      <c r="DX616" s="20"/>
      <c r="DY616" s="20"/>
      <c r="DZ616" s="20"/>
      <c r="EA616" s="20"/>
      <c r="EB616" s="20"/>
      <c r="EC616" s="20"/>
      <c r="ED616" s="20"/>
      <c r="EE616" s="20"/>
      <c r="EF616" s="20"/>
      <c r="EG616" s="20"/>
      <c r="EH616" s="20"/>
      <c r="EI616" s="20"/>
      <c r="EJ616" s="20"/>
    </row>
    <row r="617" spans="1:140" ht="14.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60"/>
      <c r="AD617" s="6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  <c r="DV617" s="20"/>
      <c r="DW617" s="20"/>
      <c r="DX617" s="20"/>
      <c r="DY617" s="20"/>
      <c r="DZ617" s="20"/>
      <c r="EA617" s="20"/>
      <c r="EB617" s="20"/>
      <c r="EC617" s="20"/>
      <c r="ED617" s="20"/>
      <c r="EE617" s="20"/>
      <c r="EF617" s="20"/>
      <c r="EG617" s="20"/>
      <c r="EH617" s="20"/>
      <c r="EI617" s="20"/>
      <c r="EJ617" s="20"/>
    </row>
    <row r="618" spans="1:140" ht="14.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60"/>
      <c r="AD618" s="6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  <c r="DV618" s="20"/>
      <c r="DW618" s="20"/>
      <c r="DX618" s="20"/>
      <c r="DY618" s="20"/>
      <c r="DZ618" s="20"/>
      <c r="EA618" s="20"/>
      <c r="EB618" s="20"/>
      <c r="EC618" s="20"/>
      <c r="ED618" s="20"/>
      <c r="EE618" s="20"/>
      <c r="EF618" s="20"/>
      <c r="EG618" s="20"/>
      <c r="EH618" s="20"/>
      <c r="EI618" s="20"/>
      <c r="EJ618" s="20"/>
    </row>
    <row r="619" spans="1:140" ht="14.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60"/>
      <c r="AD619" s="6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  <c r="DV619" s="20"/>
      <c r="DW619" s="20"/>
      <c r="DX619" s="20"/>
      <c r="DY619" s="20"/>
      <c r="DZ619" s="20"/>
      <c r="EA619" s="20"/>
      <c r="EB619" s="20"/>
      <c r="EC619" s="20"/>
      <c r="ED619" s="20"/>
      <c r="EE619" s="20"/>
      <c r="EF619" s="20"/>
      <c r="EG619" s="20"/>
      <c r="EH619" s="20"/>
      <c r="EI619" s="20"/>
      <c r="EJ619" s="20"/>
    </row>
    <row r="620" spans="1:140" ht="14.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60"/>
      <c r="AD620" s="6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  <c r="DV620" s="20"/>
      <c r="DW620" s="20"/>
      <c r="DX620" s="20"/>
      <c r="DY620" s="20"/>
      <c r="DZ620" s="20"/>
      <c r="EA620" s="20"/>
      <c r="EB620" s="20"/>
      <c r="EC620" s="20"/>
      <c r="ED620" s="20"/>
      <c r="EE620" s="20"/>
      <c r="EF620" s="20"/>
      <c r="EG620" s="20"/>
      <c r="EH620" s="20"/>
      <c r="EI620" s="20"/>
      <c r="EJ620" s="20"/>
    </row>
    <row r="621" spans="1:140" ht="14.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60"/>
      <c r="AD621" s="6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  <c r="DV621" s="20"/>
      <c r="DW621" s="20"/>
      <c r="DX621" s="20"/>
      <c r="DY621" s="20"/>
      <c r="DZ621" s="20"/>
      <c r="EA621" s="20"/>
      <c r="EB621" s="20"/>
      <c r="EC621" s="20"/>
      <c r="ED621" s="20"/>
      <c r="EE621" s="20"/>
      <c r="EF621" s="20"/>
      <c r="EG621" s="20"/>
      <c r="EH621" s="20"/>
      <c r="EI621" s="20"/>
      <c r="EJ621" s="20"/>
    </row>
    <row r="622" spans="1:140" ht="14.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60"/>
      <c r="AD622" s="6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  <c r="DV622" s="20"/>
      <c r="DW622" s="20"/>
      <c r="DX622" s="20"/>
      <c r="DY622" s="20"/>
      <c r="DZ622" s="20"/>
      <c r="EA622" s="20"/>
      <c r="EB622" s="20"/>
      <c r="EC622" s="20"/>
      <c r="ED622" s="20"/>
      <c r="EE622" s="20"/>
      <c r="EF622" s="20"/>
      <c r="EG622" s="20"/>
      <c r="EH622" s="20"/>
      <c r="EI622" s="20"/>
      <c r="EJ622" s="20"/>
    </row>
    <row r="623" spans="1:140" ht="14.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60"/>
      <c r="AD623" s="6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</row>
    <row r="624" spans="1:140" ht="14.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60"/>
      <c r="AD624" s="6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  <c r="DV624" s="20"/>
      <c r="DW624" s="20"/>
      <c r="DX624" s="20"/>
      <c r="DY624" s="20"/>
      <c r="DZ624" s="20"/>
      <c r="EA624" s="20"/>
      <c r="EB624" s="20"/>
      <c r="EC624" s="20"/>
      <c r="ED624" s="20"/>
      <c r="EE624" s="20"/>
      <c r="EF624" s="20"/>
      <c r="EG624" s="20"/>
      <c r="EH624" s="20"/>
      <c r="EI624" s="20"/>
      <c r="EJ624" s="20"/>
    </row>
    <row r="625" spans="1:140" ht="14.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60"/>
      <c r="AD625" s="6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  <c r="DV625" s="20"/>
      <c r="DW625" s="20"/>
      <c r="DX625" s="20"/>
      <c r="DY625" s="20"/>
      <c r="DZ625" s="20"/>
      <c r="EA625" s="20"/>
      <c r="EB625" s="20"/>
      <c r="EC625" s="20"/>
      <c r="ED625" s="20"/>
      <c r="EE625" s="20"/>
      <c r="EF625" s="20"/>
      <c r="EG625" s="20"/>
      <c r="EH625" s="20"/>
      <c r="EI625" s="20"/>
      <c r="EJ625" s="20"/>
    </row>
    <row r="626" spans="1:140" ht="14.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60"/>
      <c r="AD626" s="6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  <c r="DV626" s="20"/>
      <c r="DW626" s="20"/>
      <c r="DX626" s="20"/>
      <c r="DY626" s="20"/>
      <c r="DZ626" s="20"/>
      <c r="EA626" s="20"/>
      <c r="EB626" s="20"/>
      <c r="EC626" s="20"/>
      <c r="ED626" s="20"/>
      <c r="EE626" s="20"/>
      <c r="EF626" s="20"/>
      <c r="EG626" s="20"/>
      <c r="EH626" s="20"/>
      <c r="EI626" s="20"/>
      <c r="EJ626" s="20"/>
    </row>
    <row r="627" spans="1:140" ht="14.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60"/>
      <c r="AD627" s="6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  <c r="DV627" s="20"/>
      <c r="DW627" s="20"/>
      <c r="DX627" s="20"/>
      <c r="DY627" s="20"/>
      <c r="DZ627" s="20"/>
      <c r="EA627" s="20"/>
      <c r="EB627" s="20"/>
      <c r="EC627" s="20"/>
      <c r="ED627" s="20"/>
      <c r="EE627" s="20"/>
      <c r="EF627" s="20"/>
      <c r="EG627" s="20"/>
      <c r="EH627" s="20"/>
      <c r="EI627" s="20"/>
      <c r="EJ627" s="20"/>
    </row>
    <row r="628" spans="1:140" ht="14.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60"/>
      <c r="AD628" s="6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  <c r="DV628" s="20"/>
      <c r="DW628" s="20"/>
      <c r="DX628" s="20"/>
      <c r="DY628" s="20"/>
      <c r="DZ628" s="20"/>
      <c r="EA628" s="20"/>
      <c r="EB628" s="20"/>
      <c r="EC628" s="20"/>
      <c r="ED628" s="20"/>
      <c r="EE628" s="20"/>
      <c r="EF628" s="20"/>
      <c r="EG628" s="20"/>
      <c r="EH628" s="20"/>
      <c r="EI628" s="20"/>
      <c r="EJ628" s="20"/>
    </row>
    <row r="629" spans="1:140" ht="14.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60"/>
      <c r="AD629" s="6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  <c r="DV629" s="20"/>
      <c r="DW629" s="20"/>
      <c r="DX629" s="20"/>
      <c r="DY629" s="20"/>
      <c r="DZ629" s="20"/>
      <c r="EA629" s="20"/>
      <c r="EB629" s="20"/>
      <c r="EC629" s="20"/>
      <c r="ED629" s="20"/>
      <c r="EE629" s="20"/>
      <c r="EF629" s="20"/>
      <c r="EG629" s="20"/>
      <c r="EH629" s="20"/>
      <c r="EI629" s="20"/>
      <c r="EJ629" s="20"/>
    </row>
    <row r="630" spans="1:140" ht="14.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60"/>
      <c r="AD630" s="6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  <c r="DV630" s="20"/>
      <c r="DW630" s="20"/>
      <c r="DX630" s="20"/>
      <c r="DY630" s="20"/>
      <c r="DZ630" s="20"/>
      <c r="EA630" s="20"/>
      <c r="EB630" s="20"/>
      <c r="EC630" s="20"/>
      <c r="ED630" s="20"/>
      <c r="EE630" s="20"/>
      <c r="EF630" s="20"/>
      <c r="EG630" s="20"/>
      <c r="EH630" s="20"/>
      <c r="EI630" s="20"/>
      <c r="EJ630" s="20"/>
    </row>
    <row r="631" spans="1:140" ht="14.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60"/>
      <c r="AD631" s="6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  <c r="DV631" s="20"/>
      <c r="DW631" s="20"/>
      <c r="DX631" s="20"/>
      <c r="DY631" s="20"/>
      <c r="DZ631" s="20"/>
      <c r="EA631" s="20"/>
      <c r="EB631" s="20"/>
      <c r="EC631" s="20"/>
      <c r="ED631" s="20"/>
      <c r="EE631" s="20"/>
      <c r="EF631" s="20"/>
      <c r="EG631" s="20"/>
      <c r="EH631" s="20"/>
      <c r="EI631" s="20"/>
      <c r="EJ631" s="20"/>
    </row>
    <row r="632" spans="1:140" ht="14.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60"/>
      <c r="AD632" s="6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  <c r="DV632" s="20"/>
      <c r="DW632" s="20"/>
      <c r="DX632" s="20"/>
      <c r="DY632" s="20"/>
      <c r="DZ632" s="20"/>
      <c r="EA632" s="20"/>
      <c r="EB632" s="20"/>
      <c r="EC632" s="20"/>
      <c r="ED632" s="20"/>
      <c r="EE632" s="20"/>
      <c r="EF632" s="20"/>
      <c r="EG632" s="20"/>
      <c r="EH632" s="20"/>
      <c r="EI632" s="20"/>
      <c r="EJ632" s="20"/>
    </row>
    <row r="633" spans="1:140" ht="14.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60"/>
      <c r="AD633" s="6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  <c r="DV633" s="20"/>
      <c r="DW633" s="20"/>
      <c r="DX633" s="20"/>
      <c r="DY633" s="20"/>
      <c r="DZ633" s="20"/>
      <c r="EA633" s="20"/>
      <c r="EB633" s="20"/>
      <c r="EC633" s="20"/>
      <c r="ED633" s="20"/>
      <c r="EE633" s="20"/>
      <c r="EF633" s="20"/>
      <c r="EG633" s="20"/>
      <c r="EH633" s="20"/>
      <c r="EI633" s="20"/>
      <c r="EJ633" s="20"/>
    </row>
    <row r="634" spans="1:140" ht="14.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60"/>
      <c r="AD634" s="6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  <c r="DV634" s="20"/>
      <c r="DW634" s="20"/>
      <c r="DX634" s="20"/>
      <c r="DY634" s="20"/>
      <c r="DZ634" s="20"/>
      <c r="EA634" s="20"/>
      <c r="EB634" s="20"/>
      <c r="EC634" s="20"/>
      <c r="ED634" s="20"/>
      <c r="EE634" s="20"/>
      <c r="EF634" s="20"/>
      <c r="EG634" s="20"/>
      <c r="EH634" s="20"/>
      <c r="EI634" s="20"/>
      <c r="EJ634" s="20"/>
    </row>
    <row r="635" spans="1:140" ht="14.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60"/>
      <c r="AD635" s="6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  <c r="DV635" s="20"/>
      <c r="DW635" s="20"/>
      <c r="DX635" s="20"/>
      <c r="DY635" s="20"/>
      <c r="DZ635" s="20"/>
      <c r="EA635" s="20"/>
      <c r="EB635" s="20"/>
      <c r="EC635" s="20"/>
      <c r="ED635" s="20"/>
      <c r="EE635" s="20"/>
      <c r="EF635" s="20"/>
      <c r="EG635" s="20"/>
      <c r="EH635" s="20"/>
      <c r="EI635" s="20"/>
      <c r="EJ635" s="20"/>
    </row>
    <row r="636" spans="1:140" ht="14.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60"/>
      <c r="AD636" s="6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  <c r="DV636" s="20"/>
      <c r="DW636" s="20"/>
      <c r="DX636" s="20"/>
      <c r="DY636" s="20"/>
      <c r="DZ636" s="20"/>
      <c r="EA636" s="20"/>
      <c r="EB636" s="20"/>
      <c r="EC636" s="20"/>
      <c r="ED636" s="20"/>
      <c r="EE636" s="20"/>
      <c r="EF636" s="20"/>
      <c r="EG636" s="20"/>
      <c r="EH636" s="20"/>
      <c r="EI636" s="20"/>
      <c r="EJ636" s="20"/>
    </row>
    <row r="637" spans="1:140" ht="14.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60"/>
      <c r="AD637" s="6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  <c r="DV637" s="20"/>
      <c r="DW637" s="20"/>
      <c r="DX637" s="20"/>
      <c r="DY637" s="20"/>
      <c r="DZ637" s="20"/>
      <c r="EA637" s="20"/>
      <c r="EB637" s="20"/>
      <c r="EC637" s="20"/>
      <c r="ED637" s="20"/>
      <c r="EE637" s="20"/>
      <c r="EF637" s="20"/>
      <c r="EG637" s="20"/>
      <c r="EH637" s="20"/>
      <c r="EI637" s="20"/>
      <c r="EJ637" s="20"/>
    </row>
    <row r="638" spans="1:140" ht="14.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60"/>
      <c r="AD638" s="6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  <c r="DV638" s="20"/>
      <c r="DW638" s="20"/>
      <c r="DX638" s="20"/>
      <c r="DY638" s="20"/>
      <c r="DZ638" s="20"/>
      <c r="EA638" s="20"/>
      <c r="EB638" s="20"/>
      <c r="EC638" s="20"/>
      <c r="ED638" s="20"/>
      <c r="EE638" s="20"/>
      <c r="EF638" s="20"/>
      <c r="EG638" s="20"/>
      <c r="EH638" s="20"/>
      <c r="EI638" s="20"/>
      <c r="EJ638" s="20"/>
    </row>
    <row r="639" spans="1:140" ht="14.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60"/>
      <c r="AD639" s="6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  <c r="DV639" s="20"/>
      <c r="DW639" s="20"/>
      <c r="DX639" s="20"/>
      <c r="DY639" s="20"/>
      <c r="DZ639" s="20"/>
      <c r="EA639" s="20"/>
      <c r="EB639" s="20"/>
      <c r="EC639" s="20"/>
      <c r="ED639" s="20"/>
      <c r="EE639" s="20"/>
      <c r="EF639" s="20"/>
      <c r="EG639" s="20"/>
      <c r="EH639" s="20"/>
      <c r="EI639" s="20"/>
      <c r="EJ639" s="20"/>
    </row>
    <row r="640" spans="1:140" ht="14.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60"/>
      <c r="AD640" s="6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  <c r="DV640" s="20"/>
      <c r="DW640" s="20"/>
      <c r="DX640" s="20"/>
      <c r="DY640" s="20"/>
      <c r="DZ640" s="20"/>
      <c r="EA640" s="20"/>
      <c r="EB640" s="20"/>
      <c r="EC640" s="20"/>
      <c r="ED640" s="20"/>
      <c r="EE640" s="20"/>
      <c r="EF640" s="20"/>
      <c r="EG640" s="20"/>
      <c r="EH640" s="20"/>
      <c r="EI640" s="20"/>
      <c r="EJ640" s="20"/>
    </row>
    <row r="641" spans="1:140" ht="14.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60"/>
      <c r="AD641" s="6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  <c r="DV641" s="20"/>
      <c r="DW641" s="20"/>
      <c r="DX641" s="20"/>
      <c r="DY641" s="20"/>
      <c r="DZ641" s="20"/>
      <c r="EA641" s="20"/>
      <c r="EB641" s="20"/>
      <c r="EC641" s="20"/>
      <c r="ED641" s="20"/>
      <c r="EE641" s="20"/>
      <c r="EF641" s="20"/>
      <c r="EG641" s="20"/>
      <c r="EH641" s="20"/>
      <c r="EI641" s="20"/>
      <c r="EJ641" s="20"/>
    </row>
    <row r="642" spans="1:140" ht="14.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60"/>
      <c r="AD642" s="6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  <c r="DV642" s="20"/>
      <c r="DW642" s="20"/>
      <c r="DX642" s="20"/>
      <c r="DY642" s="20"/>
      <c r="DZ642" s="20"/>
      <c r="EA642" s="20"/>
      <c r="EB642" s="20"/>
      <c r="EC642" s="20"/>
      <c r="ED642" s="20"/>
      <c r="EE642" s="20"/>
      <c r="EF642" s="20"/>
      <c r="EG642" s="20"/>
      <c r="EH642" s="20"/>
      <c r="EI642" s="20"/>
      <c r="EJ642" s="20"/>
    </row>
    <row r="643" spans="1:140" ht="14.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60"/>
      <c r="AD643" s="6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  <c r="DV643" s="20"/>
      <c r="DW643" s="20"/>
      <c r="DX643" s="20"/>
      <c r="DY643" s="20"/>
      <c r="DZ643" s="20"/>
      <c r="EA643" s="20"/>
      <c r="EB643" s="20"/>
      <c r="EC643" s="20"/>
      <c r="ED643" s="20"/>
      <c r="EE643" s="20"/>
      <c r="EF643" s="20"/>
      <c r="EG643" s="20"/>
      <c r="EH643" s="20"/>
      <c r="EI643" s="20"/>
      <c r="EJ643" s="20"/>
    </row>
    <row r="644" spans="1:140" ht="14.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60"/>
      <c r="AD644" s="6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  <c r="DV644" s="20"/>
      <c r="DW644" s="20"/>
      <c r="DX644" s="20"/>
      <c r="DY644" s="20"/>
      <c r="DZ644" s="20"/>
      <c r="EA644" s="20"/>
      <c r="EB644" s="20"/>
      <c r="EC644" s="20"/>
      <c r="ED644" s="20"/>
      <c r="EE644" s="20"/>
      <c r="EF644" s="20"/>
      <c r="EG644" s="20"/>
      <c r="EH644" s="20"/>
      <c r="EI644" s="20"/>
      <c r="EJ644" s="20"/>
    </row>
    <row r="645" spans="1:140" ht="14.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60"/>
      <c r="AD645" s="6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  <c r="DV645" s="20"/>
      <c r="DW645" s="20"/>
      <c r="DX645" s="20"/>
      <c r="DY645" s="20"/>
      <c r="DZ645" s="20"/>
      <c r="EA645" s="20"/>
      <c r="EB645" s="20"/>
      <c r="EC645" s="20"/>
      <c r="ED645" s="20"/>
      <c r="EE645" s="20"/>
      <c r="EF645" s="20"/>
      <c r="EG645" s="20"/>
      <c r="EH645" s="20"/>
      <c r="EI645" s="20"/>
      <c r="EJ645" s="20"/>
    </row>
    <row r="646" spans="1:140" ht="14.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60"/>
      <c r="AD646" s="6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  <c r="DV646" s="20"/>
      <c r="DW646" s="20"/>
      <c r="DX646" s="20"/>
      <c r="DY646" s="20"/>
      <c r="DZ646" s="20"/>
      <c r="EA646" s="20"/>
      <c r="EB646" s="20"/>
      <c r="EC646" s="20"/>
      <c r="ED646" s="20"/>
      <c r="EE646" s="20"/>
      <c r="EF646" s="20"/>
      <c r="EG646" s="20"/>
      <c r="EH646" s="20"/>
      <c r="EI646" s="20"/>
      <c r="EJ646" s="20"/>
    </row>
    <row r="647" spans="1:140" ht="14.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60"/>
      <c r="AD647" s="6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  <c r="DV647" s="20"/>
      <c r="DW647" s="20"/>
      <c r="DX647" s="20"/>
      <c r="DY647" s="20"/>
      <c r="DZ647" s="20"/>
      <c r="EA647" s="20"/>
      <c r="EB647" s="20"/>
      <c r="EC647" s="20"/>
      <c r="ED647" s="20"/>
      <c r="EE647" s="20"/>
      <c r="EF647" s="20"/>
      <c r="EG647" s="20"/>
      <c r="EH647" s="20"/>
      <c r="EI647" s="20"/>
      <c r="EJ647" s="20"/>
    </row>
    <row r="648" spans="1:140" ht="14.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60"/>
      <c r="AD648" s="6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  <c r="DV648" s="20"/>
      <c r="DW648" s="20"/>
      <c r="DX648" s="20"/>
      <c r="DY648" s="20"/>
      <c r="DZ648" s="20"/>
      <c r="EA648" s="20"/>
      <c r="EB648" s="20"/>
      <c r="EC648" s="20"/>
      <c r="ED648" s="20"/>
      <c r="EE648" s="20"/>
      <c r="EF648" s="20"/>
      <c r="EG648" s="20"/>
      <c r="EH648" s="20"/>
      <c r="EI648" s="20"/>
      <c r="EJ648" s="20"/>
    </row>
    <row r="649" spans="1:140" ht="14.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60"/>
      <c r="AD649" s="6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  <c r="DV649" s="20"/>
      <c r="DW649" s="20"/>
      <c r="DX649" s="20"/>
      <c r="DY649" s="20"/>
      <c r="DZ649" s="20"/>
      <c r="EA649" s="20"/>
      <c r="EB649" s="20"/>
      <c r="EC649" s="20"/>
      <c r="ED649" s="20"/>
      <c r="EE649" s="20"/>
      <c r="EF649" s="20"/>
      <c r="EG649" s="20"/>
      <c r="EH649" s="20"/>
      <c r="EI649" s="20"/>
      <c r="EJ649" s="20"/>
    </row>
    <row r="650" spans="1:140" ht="14.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60"/>
      <c r="AD650" s="6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  <c r="DV650" s="20"/>
      <c r="DW650" s="20"/>
      <c r="DX650" s="20"/>
      <c r="DY650" s="20"/>
      <c r="DZ650" s="20"/>
      <c r="EA650" s="20"/>
      <c r="EB650" s="20"/>
      <c r="EC650" s="20"/>
      <c r="ED650" s="20"/>
      <c r="EE650" s="20"/>
      <c r="EF650" s="20"/>
      <c r="EG650" s="20"/>
      <c r="EH650" s="20"/>
      <c r="EI650" s="20"/>
      <c r="EJ650" s="20"/>
    </row>
    <row r="651" spans="1:140" ht="14.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60"/>
      <c r="AD651" s="6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  <c r="DV651" s="20"/>
      <c r="DW651" s="20"/>
      <c r="DX651" s="20"/>
      <c r="DY651" s="20"/>
      <c r="DZ651" s="20"/>
      <c r="EA651" s="20"/>
      <c r="EB651" s="20"/>
      <c r="EC651" s="20"/>
      <c r="ED651" s="20"/>
      <c r="EE651" s="20"/>
      <c r="EF651" s="20"/>
      <c r="EG651" s="20"/>
      <c r="EH651" s="20"/>
      <c r="EI651" s="20"/>
      <c r="EJ651" s="20"/>
    </row>
    <row r="652" spans="1:140" ht="14.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60"/>
      <c r="AD652" s="6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  <c r="DV652" s="20"/>
      <c r="DW652" s="20"/>
      <c r="DX652" s="20"/>
      <c r="DY652" s="20"/>
      <c r="DZ652" s="20"/>
      <c r="EA652" s="20"/>
      <c r="EB652" s="20"/>
      <c r="EC652" s="20"/>
      <c r="ED652" s="20"/>
      <c r="EE652" s="20"/>
      <c r="EF652" s="20"/>
      <c r="EG652" s="20"/>
      <c r="EH652" s="20"/>
      <c r="EI652" s="20"/>
      <c r="EJ652" s="20"/>
    </row>
    <row r="653" spans="1:140" ht="14.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60"/>
      <c r="AD653" s="6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  <c r="DV653" s="20"/>
      <c r="DW653" s="20"/>
      <c r="DX653" s="20"/>
      <c r="DY653" s="20"/>
      <c r="DZ653" s="20"/>
      <c r="EA653" s="20"/>
      <c r="EB653" s="20"/>
      <c r="EC653" s="20"/>
      <c r="ED653" s="20"/>
      <c r="EE653" s="20"/>
      <c r="EF653" s="20"/>
      <c r="EG653" s="20"/>
      <c r="EH653" s="20"/>
      <c r="EI653" s="20"/>
      <c r="EJ653" s="20"/>
    </row>
    <row r="654" spans="1:140" ht="14.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60"/>
      <c r="AD654" s="6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  <c r="DV654" s="20"/>
      <c r="DW654" s="20"/>
      <c r="DX654" s="20"/>
      <c r="DY654" s="20"/>
      <c r="DZ654" s="20"/>
      <c r="EA654" s="20"/>
      <c r="EB654" s="20"/>
      <c r="EC654" s="20"/>
      <c r="ED654" s="20"/>
      <c r="EE654" s="20"/>
      <c r="EF654" s="20"/>
      <c r="EG654" s="20"/>
      <c r="EH654" s="20"/>
      <c r="EI654" s="20"/>
      <c r="EJ654" s="20"/>
    </row>
    <row r="655" spans="1:140" ht="14.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60"/>
      <c r="AD655" s="6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  <c r="DV655" s="20"/>
      <c r="DW655" s="20"/>
      <c r="DX655" s="20"/>
      <c r="DY655" s="20"/>
      <c r="DZ655" s="20"/>
      <c r="EA655" s="20"/>
      <c r="EB655" s="20"/>
      <c r="EC655" s="20"/>
      <c r="ED655" s="20"/>
      <c r="EE655" s="20"/>
      <c r="EF655" s="20"/>
      <c r="EG655" s="20"/>
      <c r="EH655" s="20"/>
      <c r="EI655" s="20"/>
      <c r="EJ655" s="20"/>
    </row>
    <row r="656" spans="1:140" ht="14.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60"/>
      <c r="AD656" s="6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  <c r="DV656" s="20"/>
      <c r="DW656" s="20"/>
      <c r="DX656" s="20"/>
      <c r="DY656" s="20"/>
      <c r="DZ656" s="20"/>
      <c r="EA656" s="20"/>
      <c r="EB656" s="20"/>
      <c r="EC656" s="20"/>
      <c r="ED656" s="20"/>
      <c r="EE656" s="20"/>
      <c r="EF656" s="20"/>
      <c r="EG656" s="20"/>
      <c r="EH656" s="20"/>
      <c r="EI656" s="20"/>
      <c r="EJ656" s="20"/>
    </row>
    <row r="657" spans="1:140" ht="14.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60"/>
      <c r="AD657" s="6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  <c r="DV657" s="20"/>
      <c r="DW657" s="20"/>
      <c r="DX657" s="20"/>
      <c r="DY657" s="20"/>
      <c r="DZ657" s="20"/>
      <c r="EA657" s="20"/>
      <c r="EB657" s="20"/>
      <c r="EC657" s="20"/>
      <c r="ED657" s="20"/>
      <c r="EE657" s="20"/>
      <c r="EF657" s="20"/>
      <c r="EG657" s="20"/>
      <c r="EH657" s="20"/>
      <c r="EI657" s="20"/>
      <c r="EJ657" s="20"/>
    </row>
    <row r="658" spans="1:140" ht="14.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60"/>
      <c r="AD658" s="6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  <c r="DV658" s="20"/>
      <c r="DW658" s="20"/>
      <c r="DX658" s="20"/>
      <c r="DY658" s="20"/>
      <c r="DZ658" s="20"/>
      <c r="EA658" s="20"/>
      <c r="EB658" s="20"/>
      <c r="EC658" s="20"/>
      <c r="ED658" s="20"/>
      <c r="EE658" s="20"/>
      <c r="EF658" s="20"/>
      <c r="EG658" s="20"/>
      <c r="EH658" s="20"/>
      <c r="EI658" s="20"/>
      <c r="EJ658" s="20"/>
    </row>
    <row r="659" spans="1:140" ht="14.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60"/>
      <c r="AD659" s="6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  <c r="DV659" s="20"/>
      <c r="DW659" s="20"/>
      <c r="DX659" s="20"/>
      <c r="DY659" s="20"/>
      <c r="DZ659" s="20"/>
      <c r="EA659" s="20"/>
      <c r="EB659" s="20"/>
      <c r="EC659" s="20"/>
      <c r="ED659" s="20"/>
      <c r="EE659" s="20"/>
      <c r="EF659" s="20"/>
      <c r="EG659" s="20"/>
      <c r="EH659" s="20"/>
      <c r="EI659" s="20"/>
      <c r="EJ659" s="20"/>
    </row>
    <row r="660" spans="1:140" ht="14.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60"/>
      <c r="AD660" s="6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  <c r="DV660" s="20"/>
      <c r="DW660" s="20"/>
      <c r="DX660" s="20"/>
      <c r="DY660" s="20"/>
      <c r="DZ660" s="20"/>
      <c r="EA660" s="20"/>
      <c r="EB660" s="20"/>
      <c r="EC660" s="20"/>
      <c r="ED660" s="20"/>
      <c r="EE660" s="20"/>
      <c r="EF660" s="20"/>
      <c r="EG660" s="20"/>
      <c r="EH660" s="20"/>
      <c r="EI660" s="20"/>
      <c r="EJ660" s="20"/>
    </row>
    <row r="661" spans="1:140" ht="14.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60"/>
      <c r="AD661" s="6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  <c r="DV661" s="20"/>
      <c r="DW661" s="20"/>
      <c r="DX661" s="20"/>
      <c r="DY661" s="20"/>
      <c r="DZ661" s="20"/>
      <c r="EA661" s="20"/>
      <c r="EB661" s="20"/>
      <c r="EC661" s="20"/>
      <c r="ED661" s="20"/>
      <c r="EE661" s="20"/>
      <c r="EF661" s="20"/>
      <c r="EG661" s="20"/>
      <c r="EH661" s="20"/>
      <c r="EI661" s="20"/>
      <c r="EJ661" s="20"/>
    </row>
    <row r="662" spans="1:140" ht="14.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60"/>
      <c r="AD662" s="6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  <c r="DV662" s="20"/>
      <c r="DW662" s="20"/>
      <c r="DX662" s="20"/>
      <c r="DY662" s="20"/>
      <c r="DZ662" s="20"/>
      <c r="EA662" s="20"/>
      <c r="EB662" s="20"/>
      <c r="EC662" s="20"/>
      <c r="ED662" s="20"/>
      <c r="EE662" s="20"/>
      <c r="EF662" s="20"/>
      <c r="EG662" s="20"/>
      <c r="EH662" s="20"/>
      <c r="EI662" s="20"/>
      <c r="EJ662" s="20"/>
    </row>
    <row r="663" spans="1:140" ht="14.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60"/>
      <c r="AD663" s="6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  <c r="DV663" s="20"/>
      <c r="DW663" s="20"/>
      <c r="DX663" s="20"/>
      <c r="DY663" s="20"/>
      <c r="DZ663" s="20"/>
      <c r="EA663" s="20"/>
      <c r="EB663" s="20"/>
      <c r="EC663" s="20"/>
      <c r="ED663" s="20"/>
      <c r="EE663" s="20"/>
      <c r="EF663" s="20"/>
      <c r="EG663" s="20"/>
      <c r="EH663" s="20"/>
      <c r="EI663" s="20"/>
      <c r="EJ663" s="20"/>
    </row>
    <row r="664" spans="1:140" ht="14.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60"/>
      <c r="AD664" s="6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  <c r="DV664" s="20"/>
      <c r="DW664" s="20"/>
      <c r="DX664" s="20"/>
      <c r="DY664" s="20"/>
      <c r="DZ664" s="20"/>
      <c r="EA664" s="20"/>
      <c r="EB664" s="20"/>
      <c r="EC664" s="20"/>
      <c r="ED664" s="20"/>
      <c r="EE664" s="20"/>
      <c r="EF664" s="20"/>
      <c r="EG664" s="20"/>
      <c r="EH664" s="20"/>
      <c r="EI664" s="20"/>
      <c r="EJ664" s="20"/>
    </row>
    <row r="665" spans="1:140" ht="14.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60"/>
      <c r="AD665" s="6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  <c r="DV665" s="20"/>
      <c r="DW665" s="20"/>
      <c r="DX665" s="20"/>
      <c r="DY665" s="20"/>
      <c r="DZ665" s="20"/>
      <c r="EA665" s="20"/>
      <c r="EB665" s="20"/>
      <c r="EC665" s="20"/>
      <c r="ED665" s="20"/>
      <c r="EE665" s="20"/>
      <c r="EF665" s="20"/>
      <c r="EG665" s="20"/>
      <c r="EH665" s="20"/>
      <c r="EI665" s="20"/>
      <c r="EJ665" s="20"/>
    </row>
    <row r="666" spans="1:140" ht="14.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60"/>
      <c r="AD666" s="6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  <c r="DV666" s="20"/>
      <c r="DW666" s="20"/>
      <c r="DX666" s="20"/>
      <c r="DY666" s="20"/>
      <c r="DZ666" s="20"/>
      <c r="EA666" s="20"/>
      <c r="EB666" s="20"/>
      <c r="EC666" s="20"/>
      <c r="ED666" s="20"/>
      <c r="EE666" s="20"/>
      <c r="EF666" s="20"/>
      <c r="EG666" s="20"/>
      <c r="EH666" s="20"/>
      <c r="EI666" s="20"/>
      <c r="EJ666" s="20"/>
    </row>
    <row r="667" spans="1:140" ht="14.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60"/>
      <c r="AD667" s="6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  <c r="DV667" s="20"/>
      <c r="DW667" s="20"/>
      <c r="DX667" s="20"/>
      <c r="DY667" s="20"/>
      <c r="DZ667" s="20"/>
      <c r="EA667" s="20"/>
      <c r="EB667" s="20"/>
      <c r="EC667" s="20"/>
      <c r="ED667" s="20"/>
      <c r="EE667" s="20"/>
      <c r="EF667" s="20"/>
      <c r="EG667" s="20"/>
      <c r="EH667" s="20"/>
      <c r="EI667" s="20"/>
      <c r="EJ667" s="20"/>
    </row>
    <row r="668" spans="1:140" ht="14.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60"/>
      <c r="AD668" s="6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  <c r="DV668" s="20"/>
      <c r="DW668" s="20"/>
      <c r="DX668" s="20"/>
      <c r="DY668" s="20"/>
      <c r="DZ668" s="20"/>
      <c r="EA668" s="20"/>
      <c r="EB668" s="20"/>
      <c r="EC668" s="20"/>
      <c r="ED668" s="20"/>
      <c r="EE668" s="20"/>
      <c r="EF668" s="20"/>
      <c r="EG668" s="20"/>
      <c r="EH668" s="20"/>
      <c r="EI668" s="20"/>
      <c r="EJ668" s="20"/>
    </row>
    <row r="669" spans="1:140" ht="14.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60"/>
      <c r="AD669" s="6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  <c r="DV669" s="20"/>
      <c r="DW669" s="20"/>
      <c r="DX669" s="20"/>
      <c r="DY669" s="20"/>
      <c r="DZ669" s="20"/>
      <c r="EA669" s="20"/>
      <c r="EB669" s="20"/>
      <c r="EC669" s="20"/>
      <c r="ED669" s="20"/>
      <c r="EE669" s="20"/>
      <c r="EF669" s="20"/>
      <c r="EG669" s="20"/>
      <c r="EH669" s="20"/>
      <c r="EI669" s="20"/>
      <c r="EJ669" s="20"/>
    </row>
    <row r="670" spans="1:140" ht="14.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60"/>
      <c r="AD670" s="6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  <c r="DV670" s="20"/>
      <c r="DW670" s="20"/>
      <c r="DX670" s="20"/>
      <c r="DY670" s="20"/>
      <c r="DZ670" s="20"/>
      <c r="EA670" s="20"/>
      <c r="EB670" s="20"/>
      <c r="EC670" s="20"/>
      <c r="ED670" s="20"/>
      <c r="EE670" s="20"/>
      <c r="EF670" s="20"/>
      <c r="EG670" s="20"/>
      <c r="EH670" s="20"/>
      <c r="EI670" s="20"/>
      <c r="EJ670" s="20"/>
    </row>
    <row r="671" spans="1:140" ht="14.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60"/>
      <c r="AD671" s="6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  <c r="DV671" s="20"/>
      <c r="DW671" s="20"/>
      <c r="DX671" s="20"/>
      <c r="DY671" s="20"/>
      <c r="DZ671" s="20"/>
      <c r="EA671" s="20"/>
      <c r="EB671" s="20"/>
      <c r="EC671" s="20"/>
      <c r="ED671" s="20"/>
      <c r="EE671" s="20"/>
      <c r="EF671" s="20"/>
      <c r="EG671" s="20"/>
      <c r="EH671" s="20"/>
      <c r="EI671" s="20"/>
      <c r="EJ671" s="20"/>
    </row>
    <row r="672" spans="1:140" ht="14.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60"/>
      <c r="AD672" s="6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  <c r="DV672" s="20"/>
      <c r="DW672" s="20"/>
      <c r="DX672" s="20"/>
      <c r="DY672" s="20"/>
      <c r="DZ672" s="20"/>
      <c r="EA672" s="20"/>
      <c r="EB672" s="20"/>
      <c r="EC672" s="20"/>
      <c r="ED672" s="20"/>
      <c r="EE672" s="20"/>
      <c r="EF672" s="20"/>
      <c r="EG672" s="20"/>
      <c r="EH672" s="20"/>
      <c r="EI672" s="20"/>
      <c r="EJ672" s="20"/>
    </row>
    <row r="673" spans="1:140" ht="14.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60"/>
      <c r="AD673" s="6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  <c r="DV673" s="20"/>
      <c r="DW673" s="20"/>
      <c r="DX673" s="20"/>
      <c r="DY673" s="20"/>
      <c r="DZ673" s="20"/>
      <c r="EA673" s="20"/>
      <c r="EB673" s="20"/>
      <c r="EC673" s="20"/>
      <c r="ED673" s="20"/>
      <c r="EE673" s="20"/>
      <c r="EF673" s="20"/>
      <c r="EG673" s="20"/>
      <c r="EH673" s="20"/>
      <c r="EI673" s="20"/>
      <c r="EJ673" s="20"/>
    </row>
    <row r="674" spans="1:140" ht="14.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60"/>
      <c r="AD674" s="6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  <c r="DV674" s="20"/>
      <c r="DW674" s="20"/>
      <c r="DX674" s="20"/>
      <c r="DY674" s="20"/>
      <c r="DZ674" s="20"/>
      <c r="EA674" s="20"/>
      <c r="EB674" s="20"/>
      <c r="EC674" s="20"/>
      <c r="ED674" s="20"/>
      <c r="EE674" s="20"/>
      <c r="EF674" s="20"/>
      <c r="EG674" s="20"/>
      <c r="EH674" s="20"/>
      <c r="EI674" s="20"/>
      <c r="EJ674" s="20"/>
    </row>
    <row r="675" spans="1:140" ht="14.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60"/>
      <c r="AD675" s="6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  <c r="DV675" s="20"/>
      <c r="DW675" s="20"/>
      <c r="DX675" s="20"/>
      <c r="DY675" s="20"/>
      <c r="DZ675" s="20"/>
      <c r="EA675" s="20"/>
      <c r="EB675" s="20"/>
      <c r="EC675" s="20"/>
      <c r="ED675" s="20"/>
      <c r="EE675" s="20"/>
      <c r="EF675" s="20"/>
      <c r="EG675" s="20"/>
      <c r="EH675" s="20"/>
      <c r="EI675" s="20"/>
      <c r="EJ675" s="20"/>
    </row>
    <row r="676" spans="1:140" ht="14.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60"/>
      <c r="AD676" s="6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  <c r="DV676" s="20"/>
      <c r="DW676" s="20"/>
      <c r="DX676" s="20"/>
      <c r="DY676" s="20"/>
      <c r="DZ676" s="20"/>
      <c r="EA676" s="20"/>
      <c r="EB676" s="20"/>
      <c r="EC676" s="20"/>
      <c r="ED676" s="20"/>
      <c r="EE676" s="20"/>
      <c r="EF676" s="20"/>
      <c r="EG676" s="20"/>
      <c r="EH676" s="20"/>
      <c r="EI676" s="20"/>
      <c r="EJ676" s="20"/>
    </row>
    <row r="677" spans="1:140" ht="14.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60"/>
      <c r="AD677" s="6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  <c r="DV677" s="20"/>
      <c r="DW677" s="20"/>
      <c r="DX677" s="20"/>
      <c r="DY677" s="20"/>
      <c r="DZ677" s="20"/>
      <c r="EA677" s="20"/>
      <c r="EB677" s="20"/>
      <c r="EC677" s="20"/>
      <c r="ED677" s="20"/>
      <c r="EE677" s="20"/>
      <c r="EF677" s="20"/>
      <c r="EG677" s="20"/>
      <c r="EH677" s="20"/>
      <c r="EI677" s="20"/>
      <c r="EJ677" s="20"/>
    </row>
    <row r="678" spans="1:140" ht="14.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60"/>
      <c r="AD678" s="6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  <c r="DV678" s="20"/>
      <c r="DW678" s="20"/>
      <c r="DX678" s="20"/>
      <c r="DY678" s="20"/>
      <c r="DZ678" s="20"/>
      <c r="EA678" s="20"/>
      <c r="EB678" s="20"/>
      <c r="EC678" s="20"/>
      <c r="ED678" s="20"/>
      <c r="EE678" s="20"/>
      <c r="EF678" s="20"/>
      <c r="EG678" s="20"/>
      <c r="EH678" s="20"/>
      <c r="EI678" s="20"/>
      <c r="EJ678" s="20"/>
    </row>
    <row r="679" spans="1:140" ht="14.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60"/>
      <c r="AD679" s="6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  <c r="DV679" s="20"/>
      <c r="DW679" s="20"/>
      <c r="DX679" s="20"/>
      <c r="DY679" s="20"/>
      <c r="DZ679" s="20"/>
      <c r="EA679" s="20"/>
      <c r="EB679" s="20"/>
      <c r="EC679" s="20"/>
      <c r="ED679" s="20"/>
      <c r="EE679" s="20"/>
      <c r="EF679" s="20"/>
      <c r="EG679" s="20"/>
      <c r="EH679" s="20"/>
      <c r="EI679" s="20"/>
      <c r="EJ679" s="20"/>
    </row>
    <row r="680" spans="1:140" ht="14.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60"/>
      <c r="AD680" s="6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  <c r="DV680" s="20"/>
      <c r="DW680" s="20"/>
      <c r="DX680" s="20"/>
      <c r="DY680" s="20"/>
      <c r="DZ680" s="20"/>
      <c r="EA680" s="20"/>
      <c r="EB680" s="20"/>
      <c r="EC680" s="20"/>
      <c r="ED680" s="20"/>
      <c r="EE680" s="20"/>
      <c r="EF680" s="20"/>
      <c r="EG680" s="20"/>
      <c r="EH680" s="20"/>
      <c r="EI680" s="20"/>
      <c r="EJ680" s="20"/>
    </row>
    <row r="681" spans="1:140" ht="14.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60"/>
      <c r="AD681" s="6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  <c r="DV681" s="20"/>
      <c r="DW681" s="20"/>
      <c r="DX681" s="20"/>
      <c r="DY681" s="20"/>
      <c r="DZ681" s="20"/>
      <c r="EA681" s="20"/>
      <c r="EB681" s="20"/>
      <c r="EC681" s="20"/>
      <c r="ED681" s="20"/>
      <c r="EE681" s="20"/>
      <c r="EF681" s="20"/>
      <c r="EG681" s="20"/>
      <c r="EH681" s="20"/>
      <c r="EI681" s="20"/>
      <c r="EJ681" s="20"/>
    </row>
    <row r="682" spans="1:140" ht="14.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60"/>
      <c r="AD682" s="6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  <c r="DV682" s="20"/>
      <c r="DW682" s="20"/>
      <c r="DX682" s="20"/>
      <c r="DY682" s="20"/>
      <c r="DZ682" s="20"/>
      <c r="EA682" s="20"/>
      <c r="EB682" s="20"/>
      <c r="EC682" s="20"/>
      <c r="ED682" s="20"/>
      <c r="EE682" s="20"/>
      <c r="EF682" s="20"/>
      <c r="EG682" s="20"/>
      <c r="EH682" s="20"/>
      <c r="EI682" s="20"/>
      <c r="EJ682" s="20"/>
    </row>
    <row r="683" spans="1:140" ht="14.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60"/>
      <c r="AD683" s="6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  <c r="DV683" s="20"/>
      <c r="DW683" s="20"/>
      <c r="DX683" s="20"/>
      <c r="DY683" s="20"/>
      <c r="DZ683" s="20"/>
      <c r="EA683" s="20"/>
      <c r="EB683" s="20"/>
      <c r="EC683" s="20"/>
      <c r="ED683" s="20"/>
      <c r="EE683" s="20"/>
      <c r="EF683" s="20"/>
      <c r="EG683" s="20"/>
      <c r="EH683" s="20"/>
      <c r="EI683" s="20"/>
      <c r="EJ683" s="20"/>
    </row>
    <row r="684" spans="1:140" ht="14.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60"/>
      <c r="AD684" s="6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  <c r="DV684" s="20"/>
      <c r="DW684" s="20"/>
      <c r="DX684" s="20"/>
      <c r="DY684" s="20"/>
      <c r="DZ684" s="20"/>
      <c r="EA684" s="20"/>
      <c r="EB684" s="20"/>
      <c r="EC684" s="20"/>
      <c r="ED684" s="20"/>
      <c r="EE684" s="20"/>
      <c r="EF684" s="20"/>
      <c r="EG684" s="20"/>
      <c r="EH684" s="20"/>
      <c r="EI684" s="20"/>
      <c r="EJ684" s="20"/>
    </row>
    <row r="685" spans="1:140" ht="14.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60"/>
      <c r="AD685" s="6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  <c r="DV685" s="20"/>
      <c r="DW685" s="20"/>
      <c r="DX685" s="20"/>
      <c r="DY685" s="20"/>
      <c r="DZ685" s="20"/>
      <c r="EA685" s="20"/>
      <c r="EB685" s="20"/>
      <c r="EC685" s="20"/>
      <c r="ED685" s="20"/>
      <c r="EE685" s="20"/>
      <c r="EF685" s="20"/>
      <c r="EG685" s="20"/>
      <c r="EH685" s="20"/>
      <c r="EI685" s="20"/>
      <c r="EJ685" s="20"/>
    </row>
    <row r="686" spans="1:140" ht="14.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60"/>
      <c r="AD686" s="6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  <c r="DV686" s="20"/>
      <c r="DW686" s="20"/>
      <c r="DX686" s="20"/>
      <c r="DY686" s="20"/>
      <c r="DZ686" s="20"/>
      <c r="EA686" s="20"/>
      <c r="EB686" s="20"/>
      <c r="EC686" s="20"/>
      <c r="ED686" s="20"/>
      <c r="EE686" s="20"/>
      <c r="EF686" s="20"/>
      <c r="EG686" s="20"/>
      <c r="EH686" s="20"/>
      <c r="EI686" s="20"/>
      <c r="EJ686" s="20"/>
    </row>
    <row r="687" spans="1:140" ht="14.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60"/>
      <c r="AD687" s="6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  <c r="DV687" s="20"/>
      <c r="DW687" s="20"/>
      <c r="DX687" s="20"/>
      <c r="DY687" s="20"/>
      <c r="DZ687" s="20"/>
      <c r="EA687" s="20"/>
      <c r="EB687" s="20"/>
      <c r="EC687" s="20"/>
      <c r="ED687" s="20"/>
      <c r="EE687" s="20"/>
      <c r="EF687" s="20"/>
      <c r="EG687" s="20"/>
      <c r="EH687" s="20"/>
      <c r="EI687" s="20"/>
      <c r="EJ687" s="20"/>
    </row>
    <row r="688" spans="1:140" ht="14.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60"/>
      <c r="AD688" s="6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  <c r="DV688" s="20"/>
      <c r="DW688" s="20"/>
      <c r="DX688" s="20"/>
      <c r="DY688" s="20"/>
      <c r="DZ688" s="20"/>
      <c r="EA688" s="20"/>
      <c r="EB688" s="20"/>
      <c r="EC688" s="20"/>
      <c r="ED688" s="20"/>
      <c r="EE688" s="20"/>
      <c r="EF688" s="20"/>
      <c r="EG688" s="20"/>
      <c r="EH688" s="20"/>
      <c r="EI688" s="20"/>
      <c r="EJ688" s="20"/>
    </row>
    <row r="689" spans="1:140" ht="14.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60"/>
      <c r="AD689" s="6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  <c r="DV689" s="20"/>
      <c r="DW689" s="20"/>
      <c r="DX689" s="20"/>
      <c r="DY689" s="20"/>
      <c r="DZ689" s="20"/>
      <c r="EA689" s="20"/>
      <c r="EB689" s="20"/>
      <c r="EC689" s="20"/>
      <c r="ED689" s="20"/>
      <c r="EE689" s="20"/>
      <c r="EF689" s="20"/>
      <c r="EG689" s="20"/>
      <c r="EH689" s="20"/>
      <c r="EI689" s="20"/>
      <c r="EJ689" s="20"/>
    </row>
    <row r="690" spans="1:140" ht="14.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60"/>
      <c r="AD690" s="6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  <c r="DV690" s="20"/>
      <c r="DW690" s="20"/>
      <c r="DX690" s="20"/>
      <c r="DY690" s="20"/>
      <c r="DZ690" s="20"/>
      <c r="EA690" s="20"/>
      <c r="EB690" s="20"/>
      <c r="EC690" s="20"/>
      <c r="ED690" s="20"/>
      <c r="EE690" s="20"/>
      <c r="EF690" s="20"/>
      <c r="EG690" s="20"/>
      <c r="EH690" s="20"/>
      <c r="EI690" s="20"/>
      <c r="EJ690" s="20"/>
    </row>
    <row r="691" spans="1:140" ht="14.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60"/>
      <c r="AD691" s="6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  <c r="DV691" s="20"/>
      <c r="DW691" s="20"/>
      <c r="DX691" s="20"/>
      <c r="DY691" s="20"/>
      <c r="DZ691" s="20"/>
      <c r="EA691" s="20"/>
      <c r="EB691" s="20"/>
      <c r="EC691" s="20"/>
      <c r="ED691" s="20"/>
      <c r="EE691" s="20"/>
      <c r="EF691" s="20"/>
      <c r="EG691" s="20"/>
      <c r="EH691" s="20"/>
      <c r="EI691" s="20"/>
      <c r="EJ691" s="20"/>
    </row>
    <row r="692" spans="1:140" ht="14.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60"/>
      <c r="AD692" s="6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  <c r="DV692" s="20"/>
      <c r="DW692" s="20"/>
      <c r="DX692" s="20"/>
      <c r="DY692" s="20"/>
      <c r="DZ692" s="20"/>
      <c r="EA692" s="20"/>
      <c r="EB692" s="20"/>
      <c r="EC692" s="20"/>
      <c r="ED692" s="20"/>
      <c r="EE692" s="20"/>
      <c r="EF692" s="20"/>
      <c r="EG692" s="20"/>
      <c r="EH692" s="20"/>
      <c r="EI692" s="20"/>
      <c r="EJ692" s="20"/>
    </row>
    <row r="693" spans="1:140" ht="14.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60"/>
      <c r="AD693" s="6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  <c r="DV693" s="20"/>
      <c r="DW693" s="20"/>
      <c r="DX693" s="20"/>
      <c r="DY693" s="20"/>
      <c r="DZ693" s="20"/>
      <c r="EA693" s="20"/>
      <c r="EB693" s="20"/>
      <c r="EC693" s="20"/>
      <c r="ED693" s="20"/>
      <c r="EE693" s="20"/>
      <c r="EF693" s="20"/>
      <c r="EG693" s="20"/>
      <c r="EH693" s="20"/>
      <c r="EI693" s="20"/>
      <c r="EJ693" s="20"/>
    </row>
    <row r="694" spans="1:140" ht="14.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60"/>
      <c r="AD694" s="6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  <c r="DV694" s="20"/>
      <c r="DW694" s="20"/>
      <c r="DX694" s="20"/>
      <c r="DY694" s="20"/>
      <c r="DZ694" s="20"/>
      <c r="EA694" s="20"/>
      <c r="EB694" s="20"/>
      <c r="EC694" s="20"/>
      <c r="ED694" s="20"/>
      <c r="EE694" s="20"/>
      <c r="EF694" s="20"/>
      <c r="EG694" s="20"/>
      <c r="EH694" s="20"/>
      <c r="EI694" s="20"/>
      <c r="EJ694" s="20"/>
    </row>
    <row r="695" spans="1:140" ht="14.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60"/>
      <c r="AD695" s="6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  <c r="DV695" s="20"/>
      <c r="DW695" s="20"/>
      <c r="DX695" s="20"/>
      <c r="DY695" s="20"/>
      <c r="DZ695" s="20"/>
      <c r="EA695" s="20"/>
      <c r="EB695" s="20"/>
      <c r="EC695" s="20"/>
      <c r="ED695" s="20"/>
      <c r="EE695" s="20"/>
      <c r="EF695" s="20"/>
      <c r="EG695" s="20"/>
      <c r="EH695" s="20"/>
      <c r="EI695" s="20"/>
      <c r="EJ695" s="20"/>
    </row>
    <row r="696" spans="1:140" ht="14.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60"/>
      <c r="AD696" s="6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  <c r="DV696" s="20"/>
      <c r="DW696" s="20"/>
      <c r="DX696" s="20"/>
      <c r="DY696" s="20"/>
      <c r="DZ696" s="20"/>
      <c r="EA696" s="20"/>
      <c r="EB696" s="20"/>
      <c r="EC696" s="20"/>
      <c r="ED696" s="20"/>
      <c r="EE696" s="20"/>
      <c r="EF696" s="20"/>
      <c r="EG696" s="20"/>
      <c r="EH696" s="20"/>
      <c r="EI696" s="20"/>
      <c r="EJ696" s="20"/>
    </row>
    <row r="697" spans="1:140" ht="14.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60"/>
      <c r="AD697" s="6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  <c r="DV697" s="20"/>
      <c r="DW697" s="20"/>
      <c r="DX697" s="20"/>
      <c r="DY697" s="20"/>
      <c r="DZ697" s="20"/>
      <c r="EA697" s="20"/>
      <c r="EB697" s="20"/>
      <c r="EC697" s="20"/>
      <c r="ED697" s="20"/>
      <c r="EE697" s="20"/>
      <c r="EF697" s="20"/>
      <c r="EG697" s="20"/>
      <c r="EH697" s="20"/>
      <c r="EI697" s="20"/>
      <c r="EJ697" s="20"/>
    </row>
    <row r="698" spans="1:140" ht="14.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60"/>
      <c r="AD698" s="6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  <c r="DV698" s="20"/>
      <c r="DW698" s="20"/>
      <c r="DX698" s="20"/>
      <c r="DY698" s="20"/>
      <c r="DZ698" s="20"/>
      <c r="EA698" s="20"/>
      <c r="EB698" s="20"/>
      <c r="EC698" s="20"/>
      <c r="ED698" s="20"/>
      <c r="EE698" s="20"/>
      <c r="EF698" s="20"/>
      <c r="EG698" s="20"/>
      <c r="EH698" s="20"/>
      <c r="EI698" s="20"/>
      <c r="EJ698" s="20"/>
    </row>
    <row r="699" spans="1:140" ht="14.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60"/>
      <c r="AD699" s="6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  <c r="DV699" s="20"/>
      <c r="DW699" s="20"/>
      <c r="DX699" s="20"/>
      <c r="DY699" s="20"/>
      <c r="DZ699" s="20"/>
      <c r="EA699" s="20"/>
      <c r="EB699" s="20"/>
      <c r="EC699" s="20"/>
      <c r="ED699" s="20"/>
      <c r="EE699" s="20"/>
      <c r="EF699" s="20"/>
      <c r="EG699" s="20"/>
      <c r="EH699" s="20"/>
      <c r="EI699" s="20"/>
      <c r="EJ699" s="20"/>
    </row>
    <row r="700" spans="1:140" ht="14.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60"/>
      <c r="AD700" s="6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  <c r="DV700" s="20"/>
      <c r="DW700" s="20"/>
      <c r="DX700" s="20"/>
      <c r="DY700" s="20"/>
      <c r="DZ700" s="20"/>
      <c r="EA700" s="20"/>
      <c r="EB700" s="20"/>
      <c r="EC700" s="20"/>
      <c r="ED700" s="20"/>
      <c r="EE700" s="20"/>
      <c r="EF700" s="20"/>
      <c r="EG700" s="20"/>
      <c r="EH700" s="20"/>
      <c r="EI700" s="20"/>
      <c r="EJ700" s="20"/>
    </row>
    <row r="701" spans="1:140" ht="14.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60"/>
      <c r="AD701" s="6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  <c r="DV701" s="20"/>
      <c r="DW701" s="20"/>
      <c r="DX701" s="20"/>
      <c r="DY701" s="20"/>
      <c r="DZ701" s="20"/>
      <c r="EA701" s="20"/>
      <c r="EB701" s="20"/>
      <c r="EC701" s="20"/>
      <c r="ED701" s="20"/>
      <c r="EE701" s="20"/>
      <c r="EF701" s="20"/>
      <c r="EG701" s="20"/>
      <c r="EH701" s="20"/>
      <c r="EI701" s="20"/>
      <c r="EJ701" s="20"/>
    </row>
    <row r="702" spans="1:140" ht="14.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60"/>
      <c r="AD702" s="6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  <c r="DV702" s="20"/>
      <c r="DW702" s="20"/>
      <c r="DX702" s="20"/>
      <c r="DY702" s="20"/>
      <c r="DZ702" s="20"/>
      <c r="EA702" s="20"/>
      <c r="EB702" s="20"/>
      <c r="EC702" s="20"/>
      <c r="ED702" s="20"/>
      <c r="EE702" s="20"/>
      <c r="EF702" s="20"/>
      <c r="EG702" s="20"/>
      <c r="EH702" s="20"/>
      <c r="EI702" s="20"/>
      <c r="EJ702" s="20"/>
    </row>
    <row r="703" spans="1:140" ht="14.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60"/>
      <c r="AD703" s="6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  <c r="DV703" s="20"/>
      <c r="DW703" s="20"/>
      <c r="DX703" s="20"/>
      <c r="DY703" s="20"/>
      <c r="DZ703" s="20"/>
      <c r="EA703" s="20"/>
      <c r="EB703" s="20"/>
      <c r="EC703" s="20"/>
      <c r="ED703" s="20"/>
      <c r="EE703" s="20"/>
      <c r="EF703" s="20"/>
      <c r="EG703" s="20"/>
      <c r="EH703" s="20"/>
      <c r="EI703" s="20"/>
      <c r="EJ703" s="20"/>
    </row>
    <row r="704" spans="1:140" ht="14.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60"/>
      <c r="AD704" s="6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  <c r="DV704" s="20"/>
      <c r="DW704" s="20"/>
      <c r="DX704" s="20"/>
      <c r="DY704" s="20"/>
      <c r="DZ704" s="20"/>
      <c r="EA704" s="20"/>
      <c r="EB704" s="20"/>
      <c r="EC704" s="20"/>
      <c r="ED704" s="20"/>
      <c r="EE704" s="20"/>
      <c r="EF704" s="20"/>
      <c r="EG704" s="20"/>
      <c r="EH704" s="20"/>
      <c r="EI704" s="20"/>
      <c r="EJ704" s="20"/>
    </row>
    <row r="705" spans="1:140" ht="14.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60"/>
      <c r="AD705" s="6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  <c r="DV705" s="20"/>
      <c r="DW705" s="20"/>
      <c r="DX705" s="20"/>
      <c r="DY705" s="20"/>
      <c r="DZ705" s="20"/>
      <c r="EA705" s="20"/>
      <c r="EB705" s="20"/>
      <c r="EC705" s="20"/>
      <c r="ED705" s="20"/>
      <c r="EE705" s="20"/>
      <c r="EF705" s="20"/>
      <c r="EG705" s="20"/>
      <c r="EH705" s="20"/>
      <c r="EI705" s="20"/>
      <c r="EJ705" s="20"/>
    </row>
    <row r="706" spans="1:140" ht="14.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60"/>
      <c r="AD706" s="6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  <c r="DV706" s="20"/>
      <c r="DW706" s="20"/>
      <c r="DX706" s="20"/>
      <c r="DY706" s="20"/>
      <c r="DZ706" s="20"/>
      <c r="EA706" s="20"/>
      <c r="EB706" s="20"/>
      <c r="EC706" s="20"/>
      <c r="ED706" s="20"/>
      <c r="EE706" s="20"/>
      <c r="EF706" s="20"/>
      <c r="EG706" s="20"/>
      <c r="EH706" s="20"/>
      <c r="EI706" s="20"/>
      <c r="EJ706" s="20"/>
    </row>
    <row r="707" spans="1:140" ht="14.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60"/>
      <c r="AD707" s="6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  <c r="DV707" s="20"/>
      <c r="DW707" s="20"/>
      <c r="DX707" s="20"/>
      <c r="DY707" s="20"/>
      <c r="DZ707" s="20"/>
      <c r="EA707" s="20"/>
      <c r="EB707" s="20"/>
      <c r="EC707" s="20"/>
      <c r="ED707" s="20"/>
      <c r="EE707" s="20"/>
      <c r="EF707" s="20"/>
      <c r="EG707" s="20"/>
      <c r="EH707" s="20"/>
      <c r="EI707" s="20"/>
      <c r="EJ707" s="20"/>
    </row>
    <row r="708" spans="1:140" ht="14.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60"/>
      <c r="AD708" s="6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  <c r="DV708" s="20"/>
      <c r="DW708" s="20"/>
      <c r="DX708" s="20"/>
      <c r="DY708" s="20"/>
      <c r="DZ708" s="20"/>
      <c r="EA708" s="20"/>
      <c r="EB708" s="20"/>
      <c r="EC708" s="20"/>
      <c r="ED708" s="20"/>
      <c r="EE708" s="20"/>
      <c r="EF708" s="20"/>
      <c r="EG708" s="20"/>
      <c r="EH708" s="20"/>
      <c r="EI708" s="20"/>
      <c r="EJ708" s="20"/>
    </row>
    <row r="709" spans="1:140" ht="14.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60"/>
      <c r="AD709" s="6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  <c r="DV709" s="20"/>
      <c r="DW709" s="20"/>
      <c r="DX709" s="20"/>
      <c r="DY709" s="20"/>
      <c r="DZ709" s="20"/>
      <c r="EA709" s="20"/>
      <c r="EB709" s="20"/>
      <c r="EC709" s="20"/>
      <c r="ED709" s="20"/>
      <c r="EE709" s="20"/>
      <c r="EF709" s="20"/>
      <c r="EG709" s="20"/>
      <c r="EH709" s="20"/>
      <c r="EI709" s="20"/>
      <c r="EJ709" s="20"/>
    </row>
    <row r="710" spans="1:140" ht="14.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60"/>
      <c r="AD710" s="6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  <c r="DV710" s="20"/>
      <c r="DW710" s="20"/>
      <c r="DX710" s="20"/>
      <c r="DY710" s="20"/>
      <c r="DZ710" s="20"/>
      <c r="EA710" s="20"/>
      <c r="EB710" s="20"/>
      <c r="EC710" s="20"/>
      <c r="ED710" s="20"/>
      <c r="EE710" s="20"/>
      <c r="EF710" s="20"/>
      <c r="EG710" s="20"/>
      <c r="EH710" s="20"/>
      <c r="EI710" s="20"/>
      <c r="EJ710" s="20"/>
    </row>
    <row r="711" spans="1:140" ht="14.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60"/>
      <c r="AD711" s="6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  <c r="DV711" s="20"/>
      <c r="DW711" s="20"/>
      <c r="DX711" s="20"/>
      <c r="DY711" s="20"/>
      <c r="DZ711" s="20"/>
      <c r="EA711" s="20"/>
      <c r="EB711" s="20"/>
      <c r="EC711" s="20"/>
      <c r="ED711" s="20"/>
      <c r="EE711" s="20"/>
      <c r="EF711" s="20"/>
      <c r="EG711" s="20"/>
      <c r="EH711" s="20"/>
      <c r="EI711" s="20"/>
      <c r="EJ711" s="20"/>
    </row>
    <row r="712" spans="1:140" ht="14.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60"/>
      <c r="AD712" s="6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  <c r="DV712" s="20"/>
      <c r="DW712" s="20"/>
      <c r="DX712" s="20"/>
      <c r="DY712" s="20"/>
      <c r="DZ712" s="20"/>
      <c r="EA712" s="20"/>
      <c r="EB712" s="20"/>
      <c r="EC712" s="20"/>
      <c r="ED712" s="20"/>
      <c r="EE712" s="20"/>
      <c r="EF712" s="20"/>
      <c r="EG712" s="20"/>
      <c r="EH712" s="20"/>
      <c r="EI712" s="20"/>
      <c r="EJ712" s="20"/>
    </row>
    <row r="713" spans="1:140" ht="14.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60"/>
      <c r="AD713" s="6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  <c r="DV713" s="20"/>
      <c r="DW713" s="20"/>
      <c r="DX713" s="20"/>
      <c r="DY713" s="20"/>
      <c r="DZ713" s="20"/>
      <c r="EA713" s="20"/>
      <c r="EB713" s="20"/>
      <c r="EC713" s="20"/>
      <c r="ED713" s="20"/>
      <c r="EE713" s="20"/>
      <c r="EF713" s="20"/>
      <c r="EG713" s="20"/>
      <c r="EH713" s="20"/>
      <c r="EI713" s="20"/>
      <c r="EJ713" s="20"/>
    </row>
    <row r="714" spans="1:140" ht="14.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60"/>
      <c r="AD714" s="6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  <c r="DV714" s="20"/>
      <c r="DW714" s="20"/>
      <c r="DX714" s="20"/>
      <c r="DY714" s="20"/>
      <c r="DZ714" s="20"/>
      <c r="EA714" s="20"/>
      <c r="EB714" s="20"/>
      <c r="EC714" s="20"/>
      <c r="ED714" s="20"/>
      <c r="EE714" s="20"/>
      <c r="EF714" s="20"/>
      <c r="EG714" s="20"/>
      <c r="EH714" s="20"/>
      <c r="EI714" s="20"/>
      <c r="EJ714" s="20"/>
    </row>
    <row r="715" spans="1:140" ht="14.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60"/>
      <c r="AD715" s="6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  <c r="DV715" s="20"/>
      <c r="DW715" s="20"/>
      <c r="DX715" s="20"/>
      <c r="DY715" s="20"/>
      <c r="DZ715" s="20"/>
      <c r="EA715" s="20"/>
      <c r="EB715" s="20"/>
      <c r="EC715" s="20"/>
      <c r="ED715" s="20"/>
      <c r="EE715" s="20"/>
      <c r="EF715" s="20"/>
      <c r="EG715" s="20"/>
      <c r="EH715" s="20"/>
      <c r="EI715" s="20"/>
      <c r="EJ715" s="20"/>
    </row>
    <row r="716" spans="1:140" ht="14.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60"/>
      <c r="AD716" s="6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  <c r="DV716" s="20"/>
      <c r="DW716" s="20"/>
      <c r="DX716" s="20"/>
      <c r="DY716" s="20"/>
      <c r="DZ716" s="20"/>
      <c r="EA716" s="20"/>
      <c r="EB716" s="20"/>
      <c r="EC716" s="20"/>
      <c r="ED716" s="20"/>
      <c r="EE716" s="20"/>
      <c r="EF716" s="20"/>
      <c r="EG716" s="20"/>
      <c r="EH716" s="20"/>
      <c r="EI716" s="20"/>
      <c r="EJ716" s="20"/>
    </row>
    <row r="717" spans="1:140" ht="14.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60"/>
      <c r="AD717" s="6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  <c r="DV717" s="20"/>
      <c r="DW717" s="20"/>
      <c r="DX717" s="20"/>
      <c r="DY717" s="20"/>
      <c r="DZ717" s="20"/>
      <c r="EA717" s="20"/>
      <c r="EB717" s="20"/>
      <c r="EC717" s="20"/>
      <c r="ED717" s="20"/>
      <c r="EE717" s="20"/>
      <c r="EF717" s="20"/>
      <c r="EG717" s="20"/>
      <c r="EH717" s="20"/>
      <c r="EI717" s="20"/>
      <c r="EJ717" s="20"/>
    </row>
    <row r="718" spans="1:140" ht="14.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60"/>
      <c r="AD718" s="6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  <c r="DV718" s="20"/>
      <c r="DW718" s="20"/>
      <c r="DX718" s="20"/>
      <c r="DY718" s="20"/>
      <c r="DZ718" s="20"/>
      <c r="EA718" s="20"/>
      <c r="EB718" s="20"/>
      <c r="EC718" s="20"/>
      <c r="ED718" s="20"/>
      <c r="EE718" s="20"/>
      <c r="EF718" s="20"/>
      <c r="EG718" s="20"/>
      <c r="EH718" s="20"/>
      <c r="EI718" s="20"/>
      <c r="EJ718" s="20"/>
    </row>
    <row r="719" spans="1:140" ht="14.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60"/>
      <c r="AD719" s="6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  <c r="DV719" s="20"/>
      <c r="DW719" s="20"/>
      <c r="DX719" s="20"/>
      <c r="DY719" s="20"/>
      <c r="DZ719" s="20"/>
      <c r="EA719" s="20"/>
      <c r="EB719" s="20"/>
      <c r="EC719" s="20"/>
      <c r="ED719" s="20"/>
      <c r="EE719" s="20"/>
      <c r="EF719" s="20"/>
      <c r="EG719" s="20"/>
      <c r="EH719" s="20"/>
      <c r="EI719" s="20"/>
      <c r="EJ719" s="20"/>
    </row>
    <row r="720" spans="1:140" ht="14.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60"/>
      <c r="AD720" s="6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  <c r="DV720" s="20"/>
      <c r="DW720" s="20"/>
      <c r="DX720" s="20"/>
      <c r="DY720" s="20"/>
      <c r="DZ720" s="20"/>
      <c r="EA720" s="20"/>
      <c r="EB720" s="20"/>
      <c r="EC720" s="20"/>
      <c r="ED720" s="20"/>
      <c r="EE720" s="20"/>
      <c r="EF720" s="20"/>
      <c r="EG720" s="20"/>
      <c r="EH720" s="20"/>
      <c r="EI720" s="20"/>
      <c r="EJ720" s="20"/>
    </row>
    <row r="721" spans="1:140" ht="14.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60"/>
      <c r="AD721" s="6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  <c r="DV721" s="20"/>
      <c r="DW721" s="20"/>
      <c r="DX721" s="20"/>
      <c r="DY721" s="20"/>
      <c r="DZ721" s="20"/>
      <c r="EA721" s="20"/>
      <c r="EB721" s="20"/>
      <c r="EC721" s="20"/>
      <c r="ED721" s="20"/>
      <c r="EE721" s="20"/>
      <c r="EF721" s="20"/>
      <c r="EG721" s="20"/>
      <c r="EH721" s="20"/>
      <c r="EI721" s="20"/>
      <c r="EJ721" s="20"/>
    </row>
    <row r="722" spans="1:140" ht="14.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60"/>
      <c r="AD722" s="6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  <c r="DV722" s="20"/>
      <c r="DW722" s="20"/>
      <c r="DX722" s="20"/>
      <c r="DY722" s="20"/>
      <c r="DZ722" s="20"/>
      <c r="EA722" s="20"/>
      <c r="EB722" s="20"/>
      <c r="EC722" s="20"/>
      <c r="ED722" s="20"/>
      <c r="EE722" s="20"/>
      <c r="EF722" s="20"/>
      <c r="EG722" s="20"/>
      <c r="EH722" s="20"/>
      <c r="EI722" s="20"/>
      <c r="EJ722" s="20"/>
    </row>
    <row r="723" spans="1:140" ht="14.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60"/>
      <c r="AD723" s="6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  <c r="DV723" s="20"/>
      <c r="DW723" s="20"/>
      <c r="DX723" s="20"/>
      <c r="DY723" s="20"/>
      <c r="DZ723" s="20"/>
      <c r="EA723" s="20"/>
      <c r="EB723" s="20"/>
      <c r="EC723" s="20"/>
      <c r="ED723" s="20"/>
      <c r="EE723" s="20"/>
      <c r="EF723" s="20"/>
      <c r="EG723" s="20"/>
      <c r="EH723" s="20"/>
      <c r="EI723" s="20"/>
      <c r="EJ723" s="20"/>
    </row>
    <row r="724" spans="1:140" ht="14.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60"/>
      <c r="AD724" s="6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  <c r="DV724" s="20"/>
      <c r="DW724" s="20"/>
      <c r="DX724" s="20"/>
      <c r="DY724" s="20"/>
      <c r="DZ724" s="20"/>
      <c r="EA724" s="20"/>
      <c r="EB724" s="20"/>
      <c r="EC724" s="20"/>
      <c r="ED724" s="20"/>
      <c r="EE724" s="20"/>
      <c r="EF724" s="20"/>
      <c r="EG724" s="20"/>
      <c r="EH724" s="20"/>
      <c r="EI724" s="20"/>
      <c r="EJ724" s="20"/>
    </row>
    <row r="725" spans="1:140" ht="14.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60"/>
      <c r="AD725" s="6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  <c r="DO725" s="20"/>
      <c r="DP725" s="20"/>
      <c r="DQ725" s="20"/>
      <c r="DR725" s="20"/>
      <c r="DS725" s="20"/>
      <c r="DT725" s="20"/>
      <c r="DU725" s="20"/>
      <c r="DV725" s="20"/>
      <c r="DW725" s="20"/>
      <c r="DX725" s="20"/>
      <c r="DY725" s="20"/>
      <c r="DZ725" s="20"/>
      <c r="EA725" s="20"/>
      <c r="EB725" s="20"/>
      <c r="EC725" s="20"/>
      <c r="ED725" s="20"/>
      <c r="EE725" s="20"/>
      <c r="EF725" s="20"/>
      <c r="EG725" s="20"/>
      <c r="EH725" s="20"/>
      <c r="EI725" s="20"/>
      <c r="EJ725" s="20"/>
    </row>
    <row r="726" spans="1:140" ht="14.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60"/>
      <c r="AD726" s="6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  <c r="DO726" s="20"/>
      <c r="DP726" s="20"/>
      <c r="DQ726" s="20"/>
      <c r="DR726" s="20"/>
      <c r="DS726" s="20"/>
      <c r="DT726" s="20"/>
      <c r="DU726" s="20"/>
      <c r="DV726" s="20"/>
      <c r="DW726" s="20"/>
      <c r="DX726" s="20"/>
      <c r="DY726" s="20"/>
      <c r="DZ726" s="20"/>
      <c r="EA726" s="20"/>
      <c r="EB726" s="20"/>
      <c r="EC726" s="20"/>
      <c r="ED726" s="20"/>
      <c r="EE726" s="20"/>
      <c r="EF726" s="20"/>
      <c r="EG726" s="20"/>
      <c r="EH726" s="20"/>
      <c r="EI726" s="20"/>
      <c r="EJ726" s="20"/>
    </row>
    <row r="727" spans="1:140" ht="14.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60"/>
      <c r="AD727" s="6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  <c r="DO727" s="20"/>
      <c r="DP727" s="20"/>
      <c r="DQ727" s="20"/>
      <c r="DR727" s="20"/>
      <c r="DS727" s="20"/>
      <c r="DT727" s="20"/>
      <c r="DU727" s="20"/>
      <c r="DV727" s="20"/>
      <c r="DW727" s="20"/>
      <c r="DX727" s="20"/>
      <c r="DY727" s="20"/>
      <c r="DZ727" s="20"/>
      <c r="EA727" s="20"/>
      <c r="EB727" s="20"/>
      <c r="EC727" s="20"/>
      <c r="ED727" s="20"/>
      <c r="EE727" s="20"/>
      <c r="EF727" s="20"/>
      <c r="EG727" s="20"/>
      <c r="EH727" s="20"/>
      <c r="EI727" s="20"/>
      <c r="EJ727" s="20"/>
    </row>
    <row r="728" spans="1:140" ht="14.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60"/>
      <c r="AD728" s="6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  <c r="DO728" s="20"/>
      <c r="DP728" s="20"/>
      <c r="DQ728" s="20"/>
      <c r="DR728" s="20"/>
      <c r="DS728" s="20"/>
      <c r="DT728" s="20"/>
      <c r="DU728" s="20"/>
      <c r="DV728" s="20"/>
      <c r="DW728" s="20"/>
      <c r="DX728" s="20"/>
      <c r="DY728" s="20"/>
      <c r="DZ728" s="20"/>
      <c r="EA728" s="20"/>
      <c r="EB728" s="20"/>
      <c r="EC728" s="20"/>
      <c r="ED728" s="20"/>
      <c r="EE728" s="20"/>
      <c r="EF728" s="20"/>
      <c r="EG728" s="20"/>
      <c r="EH728" s="20"/>
      <c r="EI728" s="20"/>
      <c r="EJ728" s="20"/>
    </row>
    <row r="729" spans="1:140" ht="14.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60"/>
      <c r="AD729" s="6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  <c r="DO729" s="20"/>
      <c r="DP729" s="20"/>
      <c r="DQ729" s="20"/>
      <c r="DR729" s="20"/>
      <c r="DS729" s="20"/>
      <c r="DT729" s="20"/>
      <c r="DU729" s="20"/>
      <c r="DV729" s="20"/>
      <c r="DW729" s="20"/>
      <c r="DX729" s="20"/>
      <c r="DY729" s="20"/>
      <c r="DZ729" s="20"/>
      <c r="EA729" s="20"/>
      <c r="EB729" s="20"/>
      <c r="EC729" s="20"/>
      <c r="ED729" s="20"/>
      <c r="EE729" s="20"/>
      <c r="EF729" s="20"/>
      <c r="EG729" s="20"/>
      <c r="EH729" s="20"/>
      <c r="EI729" s="20"/>
      <c r="EJ729" s="20"/>
    </row>
    <row r="730" spans="1:140" ht="14.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60"/>
      <c r="AD730" s="6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  <c r="DO730" s="20"/>
      <c r="DP730" s="20"/>
      <c r="DQ730" s="20"/>
      <c r="DR730" s="20"/>
      <c r="DS730" s="20"/>
      <c r="DT730" s="20"/>
      <c r="DU730" s="20"/>
      <c r="DV730" s="20"/>
      <c r="DW730" s="20"/>
      <c r="DX730" s="20"/>
      <c r="DY730" s="20"/>
      <c r="DZ730" s="20"/>
      <c r="EA730" s="20"/>
      <c r="EB730" s="20"/>
      <c r="EC730" s="20"/>
      <c r="ED730" s="20"/>
      <c r="EE730" s="20"/>
      <c r="EF730" s="20"/>
      <c r="EG730" s="20"/>
      <c r="EH730" s="20"/>
      <c r="EI730" s="20"/>
      <c r="EJ730" s="20"/>
    </row>
    <row r="731" spans="1:140" ht="14.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60"/>
      <c r="AD731" s="6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  <c r="DO731" s="20"/>
      <c r="DP731" s="20"/>
      <c r="DQ731" s="20"/>
      <c r="DR731" s="20"/>
      <c r="DS731" s="20"/>
      <c r="DT731" s="20"/>
      <c r="DU731" s="20"/>
      <c r="DV731" s="20"/>
      <c r="DW731" s="20"/>
      <c r="DX731" s="20"/>
      <c r="DY731" s="20"/>
      <c r="DZ731" s="20"/>
      <c r="EA731" s="20"/>
      <c r="EB731" s="20"/>
      <c r="EC731" s="20"/>
      <c r="ED731" s="20"/>
      <c r="EE731" s="20"/>
      <c r="EF731" s="20"/>
      <c r="EG731" s="20"/>
      <c r="EH731" s="20"/>
      <c r="EI731" s="20"/>
      <c r="EJ731" s="20"/>
    </row>
    <row r="732" spans="1:140" ht="14.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60"/>
      <c r="AD732" s="6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  <c r="DO732" s="20"/>
      <c r="DP732" s="20"/>
      <c r="DQ732" s="20"/>
      <c r="DR732" s="20"/>
      <c r="DS732" s="20"/>
      <c r="DT732" s="20"/>
      <c r="DU732" s="20"/>
      <c r="DV732" s="20"/>
      <c r="DW732" s="20"/>
      <c r="DX732" s="20"/>
      <c r="DY732" s="20"/>
      <c r="DZ732" s="20"/>
      <c r="EA732" s="20"/>
      <c r="EB732" s="20"/>
      <c r="EC732" s="20"/>
      <c r="ED732" s="20"/>
      <c r="EE732" s="20"/>
      <c r="EF732" s="20"/>
      <c r="EG732" s="20"/>
      <c r="EH732" s="20"/>
      <c r="EI732" s="20"/>
      <c r="EJ732" s="20"/>
    </row>
    <row r="733" spans="1:140" ht="14.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60"/>
      <c r="AD733" s="6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  <c r="DO733" s="20"/>
      <c r="DP733" s="20"/>
      <c r="DQ733" s="20"/>
      <c r="DR733" s="20"/>
      <c r="DS733" s="20"/>
      <c r="DT733" s="20"/>
      <c r="DU733" s="20"/>
      <c r="DV733" s="20"/>
      <c r="DW733" s="20"/>
      <c r="DX733" s="20"/>
      <c r="DY733" s="20"/>
      <c r="DZ733" s="20"/>
      <c r="EA733" s="20"/>
      <c r="EB733" s="20"/>
      <c r="EC733" s="20"/>
      <c r="ED733" s="20"/>
      <c r="EE733" s="20"/>
      <c r="EF733" s="20"/>
      <c r="EG733" s="20"/>
      <c r="EH733" s="20"/>
      <c r="EI733" s="20"/>
      <c r="EJ733" s="20"/>
    </row>
    <row r="734" spans="1:140" ht="14.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60"/>
      <c r="AD734" s="6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  <c r="DO734" s="20"/>
      <c r="DP734" s="20"/>
      <c r="DQ734" s="20"/>
      <c r="DR734" s="20"/>
      <c r="DS734" s="20"/>
      <c r="DT734" s="20"/>
      <c r="DU734" s="20"/>
      <c r="DV734" s="20"/>
      <c r="DW734" s="20"/>
      <c r="DX734" s="20"/>
      <c r="DY734" s="20"/>
      <c r="DZ734" s="20"/>
      <c r="EA734" s="20"/>
      <c r="EB734" s="20"/>
      <c r="EC734" s="20"/>
      <c r="ED734" s="20"/>
      <c r="EE734" s="20"/>
      <c r="EF734" s="20"/>
      <c r="EG734" s="20"/>
      <c r="EH734" s="20"/>
      <c r="EI734" s="20"/>
      <c r="EJ734" s="20"/>
    </row>
    <row r="735" spans="1:140" ht="14.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60"/>
      <c r="AD735" s="6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  <c r="DO735" s="20"/>
      <c r="DP735" s="20"/>
      <c r="DQ735" s="20"/>
      <c r="DR735" s="20"/>
      <c r="DS735" s="20"/>
      <c r="DT735" s="20"/>
      <c r="DU735" s="20"/>
      <c r="DV735" s="20"/>
      <c r="DW735" s="20"/>
      <c r="DX735" s="20"/>
      <c r="DY735" s="20"/>
      <c r="DZ735" s="20"/>
      <c r="EA735" s="20"/>
      <c r="EB735" s="20"/>
      <c r="EC735" s="20"/>
      <c r="ED735" s="20"/>
      <c r="EE735" s="20"/>
      <c r="EF735" s="20"/>
      <c r="EG735" s="20"/>
      <c r="EH735" s="20"/>
      <c r="EI735" s="20"/>
      <c r="EJ735" s="20"/>
    </row>
    <row r="736" spans="1:140" ht="14.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60"/>
      <c r="AD736" s="6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  <c r="DO736" s="20"/>
      <c r="DP736" s="20"/>
      <c r="DQ736" s="20"/>
      <c r="DR736" s="20"/>
      <c r="DS736" s="20"/>
      <c r="DT736" s="20"/>
      <c r="DU736" s="20"/>
      <c r="DV736" s="20"/>
      <c r="DW736" s="20"/>
      <c r="DX736" s="20"/>
      <c r="DY736" s="20"/>
      <c r="DZ736" s="20"/>
      <c r="EA736" s="20"/>
      <c r="EB736" s="20"/>
      <c r="EC736" s="20"/>
      <c r="ED736" s="20"/>
      <c r="EE736" s="20"/>
      <c r="EF736" s="20"/>
      <c r="EG736" s="20"/>
      <c r="EH736" s="20"/>
      <c r="EI736" s="20"/>
      <c r="EJ736" s="20"/>
    </row>
    <row r="737" spans="1:140" ht="14.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60"/>
      <c r="AD737" s="6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  <c r="DO737" s="20"/>
      <c r="DP737" s="20"/>
      <c r="DQ737" s="20"/>
      <c r="DR737" s="20"/>
      <c r="DS737" s="20"/>
      <c r="DT737" s="20"/>
      <c r="DU737" s="20"/>
      <c r="DV737" s="20"/>
      <c r="DW737" s="20"/>
      <c r="DX737" s="20"/>
      <c r="DY737" s="20"/>
      <c r="DZ737" s="20"/>
      <c r="EA737" s="20"/>
      <c r="EB737" s="20"/>
      <c r="EC737" s="20"/>
      <c r="ED737" s="20"/>
      <c r="EE737" s="20"/>
      <c r="EF737" s="20"/>
      <c r="EG737" s="20"/>
      <c r="EH737" s="20"/>
      <c r="EI737" s="20"/>
      <c r="EJ737" s="20"/>
    </row>
    <row r="738" spans="1:140" ht="14.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60"/>
      <c r="AD738" s="6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  <c r="DO738" s="20"/>
      <c r="DP738" s="20"/>
      <c r="DQ738" s="20"/>
      <c r="DR738" s="20"/>
      <c r="DS738" s="20"/>
      <c r="DT738" s="20"/>
      <c r="DU738" s="20"/>
      <c r="DV738" s="20"/>
      <c r="DW738" s="20"/>
      <c r="DX738" s="20"/>
      <c r="DY738" s="20"/>
      <c r="DZ738" s="20"/>
      <c r="EA738" s="20"/>
      <c r="EB738" s="20"/>
      <c r="EC738" s="20"/>
      <c r="ED738" s="20"/>
      <c r="EE738" s="20"/>
      <c r="EF738" s="20"/>
      <c r="EG738" s="20"/>
      <c r="EH738" s="20"/>
      <c r="EI738" s="20"/>
      <c r="EJ738" s="20"/>
    </row>
    <row r="739" spans="1:140" ht="14.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60"/>
      <c r="AD739" s="6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  <c r="DO739" s="20"/>
      <c r="DP739" s="20"/>
      <c r="DQ739" s="20"/>
      <c r="DR739" s="20"/>
      <c r="DS739" s="20"/>
      <c r="DT739" s="20"/>
      <c r="DU739" s="20"/>
      <c r="DV739" s="20"/>
      <c r="DW739" s="20"/>
      <c r="DX739" s="20"/>
      <c r="DY739" s="20"/>
      <c r="DZ739" s="20"/>
      <c r="EA739" s="20"/>
      <c r="EB739" s="20"/>
      <c r="EC739" s="20"/>
      <c r="ED739" s="20"/>
      <c r="EE739" s="20"/>
      <c r="EF739" s="20"/>
      <c r="EG739" s="20"/>
      <c r="EH739" s="20"/>
      <c r="EI739" s="20"/>
      <c r="EJ739" s="20"/>
    </row>
    <row r="740" spans="1:140" ht="14.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60"/>
      <c r="AD740" s="6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  <c r="DO740" s="20"/>
      <c r="DP740" s="20"/>
      <c r="DQ740" s="20"/>
      <c r="DR740" s="20"/>
      <c r="DS740" s="20"/>
      <c r="DT740" s="20"/>
      <c r="DU740" s="20"/>
      <c r="DV740" s="20"/>
      <c r="DW740" s="20"/>
      <c r="DX740" s="20"/>
      <c r="DY740" s="20"/>
      <c r="DZ740" s="20"/>
      <c r="EA740" s="20"/>
      <c r="EB740" s="20"/>
      <c r="EC740" s="20"/>
      <c r="ED740" s="20"/>
      <c r="EE740" s="20"/>
      <c r="EF740" s="20"/>
      <c r="EG740" s="20"/>
      <c r="EH740" s="20"/>
      <c r="EI740" s="20"/>
      <c r="EJ740" s="20"/>
    </row>
    <row r="741" spans="1:140" ht="14.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60"/>
      <c r="AD741" s="6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  <c r="DO741" s="20"/>
      <c r="DP741" s="20"/>
      <c r="DQ741" s="20"/>
      <c r="DR741" s="20"/>
      <c r="DS741" s="20"/>
      <c r="DT741" s="20"/>
      <c r="DU741" s="20"/>
      <c r="DV741" s="20"/>
      <c r="DW741" s="20"/>
      <c r="DX741" s="20"/>
      <c r="DY741" s="20"/>
      <c r="DZ741" s="20"/>
      <c r="EA741" s="20"/>
      <c r="EB741" s="20"/>
      <c r="EC741" s="20"/>
      <c r="ED741" s="20"/>
      <c r="EE741" s="20"/>
      <c r="EF741" s="20"/>
      <c r="EG741" s="20"/>
      <c r="EH741" s="20"/>
      <c r="EI741" s="20"/>
      <c r="EJ741" s="20"/>
    </row>
    <row r="742" spans="1:140" ht="14.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60"/>
      <c r="AD742" s="6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  <c r="DO742" s="20"/>
      <c r="DP742" s="20"/>
      <c r="DQ742" s="20"/>
      <c r="DR742" s="20"/>
      <c r="DS742" s="20"/>
      <c r="DT742" s="20"/>
      <c r="DU742" s="20"/>
      <c r="DV742" s="20"/>
      <c r="DW742" s="20"/>
      <c r="DX742" s="20"/>
      <c r="DY742" s="20"/>
      <c r="DZ742" s="20"/>
      <c r="EA742" s="20"/>
      <c r="EB742" s="20"/>
      <c r="EC742" s="20"/>
      <c r="ED742" s="20"/>
      <c r="EE742" s="20"/>
      <c r="EF742" s="20"/>
      <c r="EG742" s="20"/>
      <c r="EH742" s="20"/>
      <c r="EI742" s="20"/>
      <c r="EJ742" s="20"/>
    </row>
    <row r="743" spans="1:140" ht="14.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60"/>
      <c r="AD743" s="6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  <c r="DO743" s="20"/>
      <c r="DP743" s="20"/>
      <c r="DQ743" s="20"/>
      <c r="DR743" s="20"/>
      <c r="DS743" s="20"/>
      <c r="DT743" s="20"/>
      <c r="DU743" s="20"/>
      <c r="DV743" s="20"/>
      <c r="DW743" s="20"/>
      <c r="DX743" s="20"/>
      <c r="DY743" s="20"/>
      <c r="DZ743" s="20"/>
      <c r="EA743" s="20"/>
      <c r="EB743" s="20"/>
      <c r="EC743" s="20"/>
      <c r="ED743" s="20"/>
      <c r="EE743" s="20"/>
      <c r="EF743" s="20"/>
      <c r="EG743" s="20"/>
      <c r="EH743" s="20"/>
      <c r="EI743" s="20"/>
      <c r="EJ743" s="20"/>
    </row>
    <row r="744" spans="1:140" ht="14.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60"/>
      <c r="AD744" s="6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  <c r="DO744" s="20"/>
      <c r="DP744" s="20"/>
      <c r="DQ744" s="20"/>
      <c r="DR744" s="20"/>
      <c r="DS744" s="20"/>
      <c r="DT744" s="20"/>
      <c r="DU744" s="20"/>
      <c r="DV744" s="20"/>
      <c r="DW744" s="20"/>
      <c r="DX744" s="20"/>
      <c r="DY744" s="20"/>
      <c r="DZ744" s="20"/>
      <c r="EA744" s="20"/>
      <c r="EB744" s="20"/>
      <c r="EC744" s="20"/>
      <c r="ED744" s="20"/>
      <c r="EE744" s="20"/>
      <c r="EF744" s="20"/>
      <c r="EG744" s="20"/>
      <c r="EH744" s="20"/>
      <c r="EI744" s="20"/>
      <c r="EJ744" s="20"/>
    </row>
    <row r="745" spans="1:140" ht="14.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60"/>
      <c r="AD745" s="6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  <c r="DO745" s="20"/>
      <c r="DP745" s="20"/>
      <c r="DQ745" s="20"/>
      <c r="DR745" s="20"/>
      <c r="DS745" s="20"/>
      <c r="DT745" s="20"/>
      <c r="DU745" s="20"/>
      <c r="DV745" s="20"/>
      <c r="DW745" s="20"/>
      <c r="DX745" s="20"/>
      <c r="DY745" s="20"/>
      <c r="DZ745" s="20"/>
      <c r="EA745" s="20"/>
      <c r="EB745" s="20"/>
      <c r="EC745" s="20"/>
      <c r="ED745" s="20"/>
      <c r="EE745" s="20"/>
      <c r="EF745" s="20"/>
      <c r="EG745" s="20"/>
      <c r="EH745" s="20"/>
      <c r="EI745" s="20"/>
      <c r="EJ745" s="20"/>
    </row>
    <row r="746" spans="1:140" ht="14.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60"/>
      <c r="AD746" s="6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  <c r="DO746" s="20"/>
      <c r="DP746" s="20"/>
      <c r="DQ746" s="20"/>
      <c r="DR746" s="20"/>
      <c r="DS746" s="20"/>
      <c r="DT746" s="20"/>
      <c r="DU746" s="20"/>
      <c r="DV746" s="20"/>
      <c r="DW746" s="20"/>
      <c r="DX746" s="20"/>
      <c r="DY746" s="20"/>
      <c r="DZ746" s="20"/>
      <c r="EA746" s="20"/>
      <c r="EB746" s="20"/>
      <c r="EC746" s="20"/>
      <c r="ED746" s="20"/>
      <c r="EE746" s="20"/>
      <c r="EF746" s="20"/>
      <c r="EG746" s="20"/>
      <c r="EH746" s="20"/>
      <c r="EI746" s="20"/>
      <c r="EJ746" s="20"/>
    </row>
    <row r="747" spans="1:140" ht="14.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60"/>
      <c r="AD747" s="6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  <c r="DO747" s="20"/>
      <c r="DP747" s="20"/>
      <c r="DQ747" s="20"/>
      <c r="DR747" s="20"/>
      <c r="DS747" s="20"/>
      <c r="DT747" s="20"/>
      <c r="DU747" s="20"/>
      <c r="DV747" s="20"/>
      <c r="DW747" s="20"/>
      <c r="DX747" s="20"/>
      <c r="DY747" s="20"/>
      <c r="DZ747" s="20"/>
      <c r="EA747" s="20"/>
      <c r="EB747" s="20"/>
      <c r="EC747" s="20"/>
      <c r="ED747" s="20"/>
      <c r="EE747" s="20"/>
      <c r="EF747" s="20"/>
      <c r="EG747" s="20"/>
      <c r="EH747" s="20"/>
      <c r="EI747" s="20"/>
      <c r="EJ747" s="20"/>
    </row>
    <row r="748" spans="1:140" ht="14.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60"/>
      <c r="AD748" s="6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  <c r="DO748" s="20"/>
      <c r="DP748" s="20"/>
      <c r="DQ748" s="20"/>
      <c r="DR748" s="20"/>
      <c r="DS748" s="20"/>
      <c r="DT748" s="20"/>
      <c r="DU748" s="20"/>
      <c r="DV748" s="20"/>
      <c r="DW748" s="20"/>
      <c r="DX748" s="20"/>
      <c r="DY748" s="20"/>
      <c r="DZ748" s="20"/>
      <c r="EA748" s="20"/>
      <c r="EB748" s="20"/>
      <c r="EC748" s="20"/>
      <c r="ED748" s="20"/>
      <c r="EE748" s="20"/>
      <c r="EF748" s="20"/>
      <c r="EG748" s="20"/>
      <c r="EH748" s="20"/>
      <c r="EI748" s="20"/>
      <c r="EJ748" s="20"/>
    </row>
    <row r="749" spans="1:140" ht="14.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60"/>
      <c r="AD749" s="6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  <c r="DO749" s="20"/>
      <c r="DP749" s="20"/>
      <c r="DQ749" s="20"/>
      <c r="DR749" s="20"/>
      <c r="DS749" s="20"/>
      <c r="DT749" s="20"/>
      <c r="DU749" s="20"/>
      <c r="DV749" s="20"/>
      <c r="DW749" s="20"/>
      <c r="DX749" s="20"/>
      <c r="DY749" s="20"/>
      <c r="DZ749" s="20"/>
      <c r="EA749" s="20"/>
      <c r="EB749" s="20"/>
      <c r="EC749" s="20"/>
      <c r="ED749" s="20"/>
      <c r="EE749" s="20"/>
      <c r="EF749" s="20"/>
      <c r="EG749" s="20"/>
      <c r="EH749" s="20"/>
      <c r="EI749" s="20"/>
      <c r="EJ749" s="20"/>
    </row>
    <row r="750" spans="1:140" ht="14.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60"/>
      <c r="AD750" s="6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  <c r="DO750" s="20"/>
      <c r="DP750" s="20"/>
      <c r="DQ750" s="20"/>
      <c r="DR750" s="20"/>
      <c r="DS750" s="20"/>
      <c r="DT750" s="20"/>
      <c r="DU750" s="20"/>
      <c r="DV750" s="20"/>
      <c r="DW750" s="20"/>
      <c r="DX750" s="20"/>
      <c r="DY750" s="20"/>
      <c r="DZ750" s="20"/>
      <c r="EA750" s="20"/>
      <c r="EB750" s="20"/>
      <c r="EC750" s="20"/>
      <c r="ED750" s="20"/>
      <c r="EE750" s="20"/>
      <c r="EF750" s="20"/>
      <c r="EG750" s="20"/>
      <c r="EH750" s="20"/>
      <c r="EI750" s="20"/>
      <c r="EJ750" s="20"/>
    </row>
    <row r="751" spans="1:140" ht="14.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60"/>
      <c r="AD751" s="6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  <c r="DO751" s="20"/>
      <c r="DP751" s="20"/>
      <c r="DQ751" s="20"/>
      <c r="DR751" s="20"/>
      <c r="DS751" s="20"/>
      <c r="DT751" s="20"/>
      <c r="DU751" s="20"/>
      <c r="DV751" s="20"/>
      <c r="DW751" s="20"/>
      <c r="DX751" s="20"/>
      <c r="DY751" s="20"/>
      <c r="DZ751" s="20"/>
      <c r="EA751" s="20"/>
      <c r="EB751" s="20"/>
      <c r="EC751" s="20"/>
      <c r="ED751" s="20"/>
      <c r="EE751" s="20"/>
      <c r="EF751" s="20"/>
      <c r="EG751" s="20"/>
      <c r="EH751" s="20"/>
      <c r="EI751" s="20"/>
      <c r="EJ751" s="20"/>
    </row>
    <row r="752" spans="1:140" ht="14.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60"/>
      <c r="AD752" s="6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  <c r="DO752" s="20"/>
      <c r="DP752" s="20"/>
      <c r="DQ752" s="20"/>
      <c r="DR752" s="20"/>
      <c r="DS752" s="20"/>
      <c r="DT752" s="20"/>
      <c r="DU752" s="20"/>
      <c r="DV752" s="20"/>
      <c r="DW752" s="20"/>
      <c r="DX752" s="20"/>
      <c r="DY752" s="20"/>
      <c r="DZ752" s="20"/>
      <c r="EA752" s="20"/>
      <c r="EB752" s="20"/>
      <c r="EC752" s="20"/>
      <c r="ED752" s="20"/>
      <c r="EE752" s="20"/>
      <c r="EF752" s="20"/>
      <c r="EG752" s="20"/>
      <c r="EH752" s="20"/>
      <c r="EI752" s="20"/>
      <c r="EJ752" s="20"/>
    </row>
    <row r="753" spans="1:140" ht="14.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60"/>
      <c r="AD753" s="6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  <c r="DO753" s="20"/>
      <c r="DP753" s="20"/>
      <c r="DQ753" s="20"/>
      <c r="DR753" s="20"/>
      <c r="DS753" s="20"/>
      <c r="DT753" s="20"/>
      <c r="DU753" s="20"/>
      <c r="DV753" s="20"/>
      <c r="DW753" s="20"/>
      <c r="DX753" s="20"/>
      <c r="DY753" s="20"/>
      <c r="DZ753" s="20"/>
      <c r="EA753" s="20"/>
      <c r="EB753" s="20"/>
      <c r="EC753" s="20"/>
      <c r="ED753" s="20"/>
      <c r="EE753" s="20"/>
      <c r="EF753" s="20"/>
      <c r="EG753" s="20"/>
      <c r="EH753" s="20"/>
      <c r="EI753" s="20"/>
      <c r="EJ753" s="20"/>
    </row>
    <row r="754" spans="1:140" ht="14.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60"/>
      <c r="AD754" s="6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</row>
    <row r="755" spans="1:140" ht="14.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60"/>
      <c r="AD755" s="6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  <c r="DO755" s="20"/>
      <c r="DP755" s="20"/>
      <c r="DQ755" s="20"/>
      <c r="DR755" s="20"/>
      <c r="DS755" s="20"/>
      <c r="DT755" s="20"/>
      <c r="DU755" s="20"/>
      <c r="DV755" s="20"/>
      <c r="DW755" s="20"/>
      <c r="DX755" s="20"/>
      <c r="DY755" s="20"/>
      <c r="DZ755" s="20"/>
      <c r="EA755" s="20"/>
      <c r="EB755" s="20"/>
      <c r="EC755" s="20"/>
      <c r="ED755" s="20"/>
      <c r="EE755" s="20"/>
      <c r="EF755" s="20"/>
      <c r="EG755" s="20"/>
      <c r="EH755" s="20"/>
      <c r="EI755" s="20"/>
      <c r="EJ755" s="20"/>
    </row>
    <row r="756" spans="1:140" ht="14.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60"/>
      <c r="AD756" s="6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  <c r="DO756" s="20"/>
      <c r="DP756" s="20"/>
      <c r="DQ756" s="20"/>
      <c r="DR756" s="20"/>
      <c r="DS756" s="20"/>
      <c r="DT756" s="20"/>
      <c r="DU756" s="20"/>
      <c r="DV756" s="20"/>
      <c r="DW756" s="20"/>
      <c r="DX756" s="20"/>
      <c r="DY756" s="20"/>
      <c r="DZ756" s="20"/>
      <c r="EA756" s="20"/>
      <c r="EB756" s="20"/>
      <c r="EC756" s="20"/>
      <c r="ED756" s="20"/>
      <c r="EE756" s="20"/>
      <c r="EF756" s="20"/>
      <c r="EG756" s="20"/>
      <c r="EH756" s="20"/>
      <c r="EI756" s="20"/>
      <c r="EJ756" s="20"/>
    </row>
    <row r="757" spans="1:140" ht="14.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60"/>
      <c r="AD757" s="6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  <c r="DO757" s="20"/>
      <c r="DP757" s="20"/>
      <c r="DQ757" s="20"/>
      <c r="DR757" s="20"/>
      <c r="DS757" s="20"/>
      <c r="DT757" s="20"/>
      <c r="DU757" s="20"/>
      <c r="DV757" s="20"/>
      <c r="DW757" s="20"/>
      <c r="DX757" s="20"/>
      <c r="DY757" s="20"/>
      <c r="DZ757" s="20"/>
      <c r="EA757" s="20"/>
      <c r="EB757" s="20"/>
      <c r="EC757" s="20"/>
      <c r="ED757" s="20"/>
      <c r="EE757" s="20"/>
      <c r="EF757" s="20"/>
      <c r="EG757" s="20"/>
      <c r="EH757" s="20"/>
      <c r="EI757" s="20"/>
      <c r="EJ757" s="20"/>
    </row>
    <row r="758" spans="1:140" ht="14.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60"/>
      <c r="AD758" s="6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  <c r="DO758" s="20"/>
      <c r="DP758" s="20"/>
      <c r="DQ758" s="20"/>
      <c r="DR758" s="20"/>
      <c r="DS758" s="20"/>
      <c r="DT758" s="20"/>
      <c r="DU758" s="20"/>
      <c r="DV758" s="20"/>
      <c r="DW758" s="20"/>
      <c r="DX758" s="20"/>
      <c r="DY758" s="20"/>
      <c r="DZ758" s="20"/>
      <c r="EA758" s="20"/>
      <c r="EB758" s="20"/>
      <c r="EC758" s="20"/>
      <c r="ED758" s="20"/>
      <c r="EE758" s="20"/>
      <c r="EF758" s="20"/>
      <c r="EG758" s="20"/>
      <c r="EH758" s="20"/>
      <c r="EI758" s="20"/>
      <c r="EJ758" s="20"/>
    </row>
    <row r="759" spans="1:140" ht="14.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60"/>
      <c r="AD759" s="6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  <c r="DO759" s="20"/>
      <c r="DP759" s="20"/>
      <c r="DQ759" s="20"/>
      <c r="DR759" s="20"/>
      <c r="DS759" s="20"/>
      <c r="DT759" s="20"/>
      <c r="DU759" s="20"/>
      <c r="DV759" s="20"/>
      <c r="DW759" s="20"/>
      <c r="DX759" s="20"/>
      <c r="DY759" s="20"/>
      <c r="DZ759" s="20"/>
      <c r="EA759" s="20"/>
      <c r="EB759" s="20"/>
      <c r="EC759" s="20"/>
      <c r="ED759" s="20"/>
      <c r="EE759" s="20"/>
      <c r="EF759" s="20"/>
      <c r="EG759" s="20"/>
      <c r="EH759" s="20"/>
      <c r="EI759" s="20"/>
      <c r="EJ759" s="20"/>
    </row>
    <row r="760" spans="1:140" ht="14.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60"/>
      <c r="AD760" s="6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  <c r="DO760" s="20"/>
      <c r="DP760" s="20"/>
      <c r="DQ760" s="20"/>
      <c r="DR760" s="20"/>
      <c r="DS760" s="20"/>
      <c r="DT760" s="20"/>
      <c r="DU760" s="20"/>
      <c r="DV760" s="20"/>
      <c r="DW760" s="20"/>
      <c r="DX760" s="20"/>
      <c r="DY760" s="20"/>
      <c r="DZ760" s="20"/>
      <c r="EA760" s="20"/>
      <c r="EB760" s="20"/>
      <c r="EC760" s="20"/>
      <c r="ED760" s="20"/>
      <c r="EE760" s="20"/>
      <c r="EF760" s="20"/>
      <c r="EG760" s="20"/>
      <c r="EH760" s="20"/>
      <c r="EI760" s="20"/>
      <c r="EJ760" s="20"/>
    </row>
    <row r="761" spans="1:140" ht="14.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60"/>
      <c r="AD761" s="6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  <c r="DO761" s="20"/>
      <c r="DP761" s="20"/>
      <c r="DQ761" s="20"/>
      <c r="DR761" s="20"/>
      <c r="DS761" s="20"/>
      <c r="DT761" s="20"/>
      <c r="DU761" s="20"/>
      <c r="DV761" s="20"/>
      <c r="DW761" s="20"/>
      <c r="DX761" s="20"/>
      <c r="DY761" s="20"/>
      <c r="DZ761" s="20"/>
      <c r="EA761" s="20"/>
      <c r="EB761" s="20"/>
      <c r="EC761" s="20"/>
      <c r="ED761" s="20"/>
      <c r="EE761" s="20"/>
      <c r="EF761" s="20"/>
      <c r="EG761" s="20"/>
      <c r="EH761" s="20"/>
      <c r="EI761" s="20"/>
      <c r="EJ761" s="20"/>
    </row>
    <row r="762" spans="1:140" ht="14.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60"/>
      <c r="AD762" s="6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  <c r="DO762" s="20"/>
      <c r="DP762" s="20"/>
      <c r="DQ762" s="20"/>
      <c r="DR762" s="20"/>
      <c r="DS762" s="20"/>
      <c r="DT762" s="20"/>
      <c r="DU762" s="20"/>
      <c r="DV762" s="20"/>
      <c r="DW762" s="20"/>
      <c r="DX762" s="20"/>
      <c r="DY762" s="20"/>
      <c r="DZ762" s="20"/>
      <c r="EA762" s="20"/>
      <c r="EB762" s="20"/>
      <c r="EC762" s="20"/>
      <c r="ED762" s="20"/>
      <c r="EE762" s="20"/>
      <c r="EF762" s="20"/>
      <c r="EG762" s="20"/>
      <c r="EH762" s="20"/>
      <c r="EI762" s="20"/>
      <c r="EJ762" s="20"/>
    </row>
    <row r="763" spans="1:140" ht="14.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60"/>
      <c r="AD763" s="6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</row>
    <row r="764" spans="1:140" ht="14.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60"/>
      <c r="AD764" s="6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  <c r="DO764" s="20"/>
      <c r="DP764" s="20"/>
      <c r="DQ764" s="20"/>
      <c r="DR764" s="20"/>
      <c r="DS764" s="20"/>
      <c r="DT764" s="20"/>
      <c r="DU764" s="20"/>
      <c r="DV764" s="20"/>
      <c r="DW764" s="20"/>
      <c r="DX764" s="20"/>
      <c r="DY764" s="20"/>
      <c r="DZ764" s="20"/>
      <c r="EA764" s="20"/>
      <c r="EB764" s="20"/>
      <c r="EC764" s="20"/>
      <c r="ED764" s="20"/>
      <c r="EE764" s="20"/>
      <c r="EF764" s="20"/>
      <c r="EG764" s="20"/>
      <c r="EH764" s="20"/>
      <c r="EI764" s="20"/>
      <c r="EJ764" s="20"/>
    </row>
    <row r="765" spans="1:140" ht="14.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60"/>
      <c r="AD765" s="6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  <c r="DO765" s="20"/>
      <c r="DP765" s="20"/>
      <c r="DQ765" s="20"/>
      <c r="DR765" s="20"/>
      <c r="DS765" s="20"/>
      <c r="DT765" s="20"/>
      <c r="DU765" s="20"/>
      <c r="DV765" s="20"/>
      <c r="DW765" s="20"/>
      <c r="DX765" s="20"/>
      <c r="DY765" s="20"/>
      <c r="DZ765" s="20"/>
      <c r="EA765" s="20"/>
      <c r="EB765" s="20"/>
      <c r="EC765" s="20"/>
      <c r="ED765" s="20"/>
      <c r="EE765" s="20"/>
      <c r="EF765" s="20"/>
      <c r="EG765" s="20"/>
      <c r="EH765" s="20"/>
      <c r="EI765" s="20"/>
      <c r="EJ765" s="20"/>
    </row>
    <row r="766" spans="1:140" ht="14.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60"/>
      <c r="AD766" s="6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  <c r="DO766" s="20"/>
      <c r="DP766" s="20"/>
      <c r="DQ766" s="20"/>
      <c r="DR766" s="20"/>
      <c r="DS766" s="20"/>
      <c r="DT766" s="20"/>
      <c r="DU766" s="20"/>
      <c r="DV766" s="20"/>
      <c r="DW766" s="20"/>
      <c r="DX766" s="20"/>
      <c r="DY766" s="20"/>
      <c r="DZ766" s="20"/>
      <c r="EA766" s="20"/>
      <c r="EB766" s="20"/>
      <c r="EC766" s="20"/>
      <c r="ED766" s="20"/>
      <c r="EE766" s="20"/>
      <c r="EF766" s="20"/>
      <c r="EG766" s="20"/>
      <c r="EH766" s="20"/>
      <c r="EI766" s="20"/>
      <c r="EJ766" s="20"/>
    </row>
    <row r="767" spans="1:140" ht="14.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60"/>
      <c r="AD767" s="6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  <c r="DO767" s="20"/>
      <c r="DP767" s="20"/>
      <c r="DQ767" s="20"/>
      <c r="DR767" s="20"/>
      <c r="DS767" s="20"/>
      <c r="DT767" s="20"/>
      <c r="DU767" s="20"/>
      <c r="DV767" s="20"/>
      <c r="DW767" s="20"/>
      <c r="DX767" s="20"/>
      <c r="DY767" s="20"/>
      <c r="DZ767" s="20"/>
      <c r="EA767" s="20"/>
      <c r="EB767" s="20"/>
      <c r="EC767" s="20"/>
      <c r="ED767" s="20"/>
      <c r="EE767" s="20"/>
      <c r="EF767" s="20"/>
      <c r="EG767" s="20"/>
      <c r="EH767" s="20"/>
      <c r="EI767" s="20"/>
      <c r="EJ767" s="20"/>
    </row>
    <row r="768" spans="1:140" ht="14.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60"/>
      <c r="AD768" s="6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  <c r="DO768" s="20"/>
      <c r="DP768" s="20"/>
      <c r="DQ768" s="20"/>
      <c r="DR768" s="20"/>
      <c r="DS768" s="20"/>
      <c r="DT768" s="20"/>
      <c r="DU768" s="20"/>
      <c r="DV768" s="20"/>
      <c r="DW768" s="20"/>
      <c r="DX768" s="20"/>
      <c r="DY768" s="20"/>
      <c r="DZ768" s="20"/>
      <c r="EA768" s="20"/>
      <c r="EB768" s="20"/>
      <c r="EC768" s="20"/>
      <c r="ED768" s="20"/>
      <c r="EE768" s="20"/>
      <c r="EF768" s="20"/>
      <c r="EG768" s="20"/>
      <c r="EH768" s="20"/>
      <c r="EI768" s="20"/>
      <c r="EJ768" s="20"/>
    </row>
    <row r="769" spans="1:140" ht="14.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60"/>
      <c r="AD769" s="6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  <c r="DO769" s="20"/>
      <c r="DP769" s="20"/>
      <c r="DQ769" s="20"/>
      <c r="DR769" s="20"/>
      <c r="DS769" s="20"/>
      <c r="DT769" s="20"/>
      <c r="DU769" s="20"/>
      <c r="DV769" s="20"/>
      <c r="DW769" s="20"/>
      <c r="DX769" s="20"/>
      <c r="DY769" s="20"/>
      <c r="DZ769" s="20"/>
      <c r="EA769" s="20"/>
      <c r="EB769" s="20"/>
      <c r="EC769" s="20"/>
      <c r="ED769" s="20"/>
      <c r="EE769" s="20"/>
      <c r="EF769" s="20"/>
      <c r="EG769" s="20"/>
      <c r="EH769" s="20"/>
      <c r="EI769" s="20"/>
      <c r="EJ769" s="20"/>
    </row>
    <row r="770" spans="1:140" ht="14.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60"/>
      <c r="AD770" s="6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  <c r="DO770" s="20"/>
      <c r="DP770" s="20"/>
      <c r="DQ770" s="20"/>
      <c r="DR770" s="20"/>
      <c r="DS770" s="20"/>
      <c r="DT770" s="20"/>
      <c r="DU770" s="20"/>
      <c r="DV770" s="20"/>
      <c r="DW770" s="20"/>
      <c r="DX770" s="20"/>
      <c r="DY770" s="20"/>
      <c r="DZ770" s="20"/>
      <c r="EA770" s="20"/>
      <c r="EB770" s="20"/>
      <c r="EC770" s="20"/>
      <c r="ED770" s="20"/>
      <c r="EE770" s="20"/>
      <c r="EF770" s="20"/>
      <c r="EG770" s="20"/>
      <c r="EH770" s="20"/>
      <c r="EI770" s="20"/>
      <c r="EJ770" s="20"/>
    </row>
    <row r="771" spans="1:140" ht="14.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60"/>
      <c r="AD771" s="6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  <c r="DO771" s="20"/>
      <c r="DP771" s="20"/>
      <c r="DQ771" s="20"/>
      <c r="DR771" s="20"/>
      <c r="DS771" s="20"/>
      <c r="DT771" s="20"/>
      <c r="DU771" s="20"/>
      <c r="DV771" s="20"/>
      <c r="DW771" s="20"/>
      <c r="DX771" s="20"/>
      <c r="DY771" s="20"/>
      <c r="DZ771" s="20"/>
      <c r="EA771" s="20"/>
      <c r="EB771" s="20"/>
      <c r="EC771" s="20"/>
      <c r="ED771" s="20"/>
      <c r="EE771" s="20"/>
      <c r="EF771" s="20"/>
      <c r="EG771" s="20"/>
      <c r="EH771" s="20"/>
      <c r="EI771" s="20"/>
      <c r="EJ771" s="20"/>
    </row>
    <row r="772" spans="1:140" ht="14.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60"/>
      <c r="AD772" s="6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  <c r="DO772" s="20"/>
      <c r="DP772" s="20"/>
      <c r="DQ772" s="20"/>
      <c r="DR772" s="20"/>
      <c r="DS772" s="20"/>
      <c r="DT772" s="20"/>
      <c r="DU772" s="20"/>
      <c r="DV772" s="20"/>
      <c r="DW772" s="20"/>
      <c r="DX772" s="20"/>
      <c r="DY772" s="20"/>
      <c r="DZ772" s="20"/>
      <c r="EA772" s="20"/>
      <c r="EB772" s="20"/>
      <c r="EC772" s="20"/>
      <c r="ED772" s="20"/>
      <c r="EE772" s="20"/>
      <c r="EF772" s="20"/>
      <c r="EG772" s="20"/>
      <c r="EH772" s="20"/>
      <c r="EI772" s="20"/>
      <c r="EJ772" s="20"/>
    </row>
    <row r="773" spans="1:140" ht="14.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60"/>
      <c r="AD773" s="6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  <c r="DO773" s="20"/>
      <c r="DP773" s="20"/>
      <c r="DQ773" s="20"/>
      <c r="DR773" s="20"/>
      <c r="DS773" s="20"/>
      <c r="DT773" s="20"/>
      <c r="DU773" s="20"/>
      <c r="DV773" s="20"/>
      <c r="DW773" s="20"/>
      <c r="DX773" s="20"/>
      <c r="DY773" s="20"/>
      <c r="DZ773" s="20"/>
      <c r="EA773" s="20"/>
      <c r="EB773" s="20"/>
      <c r="EC773" s="20"/>
      <c r="ED773" s="20"/>
      <c r="EE773" s="20"/>
      <c r="EF773" s="20"/>
      <c r="EG773" s="20"/>
      <c r="EH773" s="20"/>
      <c r="EI773" s="20"/>
      <c r="EJ773" s="20"/>
    </row>
    <row r="774" spans="1:140" ht="14.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60"/>
      <c r="AD774" s="6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  <c r="DO774" s="20"/>
      <c r="DP774" s="20"/>
      <c r="DQ774" s="20"/>
      <c r="DR774" s="20"/>
      <c r="DS774" s="20"/>
      <c r="DT774" s="20"/>
      <c r="DU774" s="20"/>
      <c r="DV774" s="20"/>
      <c r="DW774" s="20"/>
      <c r="DX774" s="20"/>
      <c r="DY774" s="20"/>
      <c r="DZ774" s="20"/>
      <c r="EA774" s="20"/>
      <c r="EB774" s="20"/>
      <c r="EC774" s="20"/>
      <c r="ED774" s="20"/>
      <c r="EE774" s="20"/>
      <c r="EF774" s="20"/>
      <c r="EG774" s="20"/>
      <c r="EH774" s="20"/>
      <c r="EI774" s="20"/>
      <c r="EJ774" s="20"/>
    </row>
    <row r="775" spans="1:140" ht="14.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60"/>
      <c r="AD775" s="6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  <c r="DO775" s="20"/>
      <c r="DP775" s="20"/>
      <c r="DQ775" s="20"/>
      <c r="DR775" s="20"/>
      <c r="DS775" s="20"/>
      <c r="DT775" s="20"/>
      <c r="DU775" s="20"/>
      <c r="DV775" s="20"/>
      <c r="DW775" s="20"/>
      <c r="DX775" s="20"/>
      <c r="DY775" s="20"/>
      <c r="DZ775" s="20"/>
      <c r="EA775" s="20"/>
      <c r="EB775" s="20"/>
      <c r="EC775" s="20"/>
      <c r="ED775" s="20"/>
      <c r="EE775" s="20"/>
      <c r="EF775" s="20"/>
      <c r="EG775" s="20"/>
      <c r="EH775" s="20"/>
      <c r="EI775" s="20"/>
      <c r="EJ775" s="20"/>
    </row>
    <row r="776" spans="1:140" ht="14.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60"/>
      <c r="AD776" s="6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  <c r="DO776" s="20"/>
      <c r="DP776" s="20"/>
      <c r="DQ776" s="20"/>
      <c r="DR776" s="20"/>
      <c r="DS776" s="20"/>
      <c r="DT776" s="20"/>
      <c r="DU776" s="20"/>
      <c r="DV776" s="20"/>
      <c r="DW776" s="20"/>
      <c r="DX776" s="20"/>
      <c r="DY776" s="20"/>
      <c r="DZ776" s="20"/>
      <c r="EA776" s="20"/>
      <c r="EB776" s="20"/>
      <c r="EC776" s="20"/>
      <c r="ED776" s="20"/>
      <c r="EE776" s="20"/>
      <c r="EF776" s="20"/>
      <c r="EG776" s="20"/>
      <c r="EH776" s="20"/>
      <c r="EI776" s="20"/>
      <c r="EJ776" s="20"/>
    </row>
    <row r="777" spans="1:140" ht="14.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60"/>
      <c r="AD777" s="6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  <c r="DO777" s="20"/>
      <c r="DP777" s="20"/>
      <c r="DQ777" s="20"/>
      <c r="DR777" s="20"/>
      <c r="DS777" s="20"/>
      <c r="DT777" s="20"/>
      <c r="DU777" s="20"/>
      <c r="DV777" s="20"/>
      <c r="DW777" s="20"/>
      <c r="DX777" s="20"/>
      <c r="DY777" s="20"/>
      <c r="DZ777" s="20"/>
      <c r="EA777" s="20"/>
      <c r="EB777" s="20"/>
      <c r="EC777" s="20"/>
      <c r="ED777" s="20"/>
      <c r="EE777" s="20"/>
      <c r="EF777" s="20"/>
      <c r="EG777" s="20"/>
      <c r="EH777" s="20"/>
      <c r="EI777" s="20"/>
      <c r="EJ777" s="20"/>
    </row>
    <row r="778" spans="1:140" ht="14.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60"/>
      <c r="AD778" s="6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  <c r="DO778" s="20"/>
      <c r="DP778" s="20"/>
      <c r="DQ778" s="20"/>
      <c r="DR778" s="20"/>
      <c r="DS778" s="20"/>
      <c r="DT778" s="20"/>
      <c r="DU778" s="20"/>
      <c r="DV778" s="20"/>
      <c r="DW778" s="20"/>
      <c r="DX778" s="20"/>
      <c r="DY778" s="20"/>
      <c r="DZ778" s="20"/>
      <c r="EA778" s="20"/>
      <c r="EB778" s="20"/>
      <c r="EC778" s="20"/>
      <c r="ED778" s="20"/>
      <c r="EE778" s="20"/>
      <c r="EF778" s="20"/>
      <c r="EG778" s="20"/>
      <c r="EH778" s="20"/>
      <c r="EI778" s="20"/>
      <c r="EJ778" s="20"/>
    </row>
    <row r="779" spans="1:140" ht="14.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60"/>
      <c r="AD779" s="6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  <c r="DO779" s="20"/>
      <c r="DP779" s="20"/>
      <c r="DQ779" s="20"/>
      <c r="DR779" s="20"/>
      <c r="DS779" s="20"/>
      <c r="DT779" s="20"/>
      <c r="DU779" s="20"/>
      <c r="DV779" s="20"/>
      <c r="DW779" s="20"/>
      <c r="DX779" s="20"/>
      <c r="DY779" s="20"/>
      <c r="DZ779" s="20"/>
      <c r="EA779" s="20"/>
      <c r="EB779" s="20"/>
      <c r="EC779" s="20"/>
      <c r="ED779" s="20"/>
      <c r="EE779" s="20"/>
      <c r="EF779" s="20"/>
      <c r="EG779" s="20"/>
      <c r="EH779" s="20"/>
      <c r="EI779" s="20"/>
      <c r="EJ779" s="20"/>
    </row>
    <row r="780" spans="1:140" ht="14.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60"/>
      <c r="AD780" s="6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  <c r="DO780" s="20"/>
      <c r="DP780" s="20"/>
      <c r="DQ780" s="20"/>
      <c r="DR780" s="20"/>
      <c r="DS780" s="20"/>
      <c r="DT780" s="20"/>
      <c r="DU780" s="20"/>
      <c r="DV780" s="20"/>
      <c r="DW780" s="20"/>
      <c r="DX780" s="20"/>
      <c r="DY780" s="20"/>
      <c r="DZ780" s="20"/>
      <c r="EA780" s="20"/>
      <c r="EB780" s="20"/>
      <c r="EC780" s="20"/>
      <c r="ED780" s="20"/>
      <c r="EE780" s="20"/>
      <c r="EF780" s="20"/>
      <c r="EG780" s="20"/>
      <c r="EH780" s="20"/>
      <c r="EI780" s="20"/>
      <c r="EJ780" s="20"/>
    </row>
    <row r="781" spans="1:140" ht="14.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60"/>
      <c r="AD781" s="6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  <c r="DO781" s="20"/>
      <c r="DP781" s="20"/>
      <c r="DQ781" s="20"/>
      <c r="DR781" s="20"/>
      <c r="DS781" s="20"/>
      <c r="DT781" s="20"/>
      <c r="DU781" s="20"/>
      <c r="DV781" s="20"/>
      <c r="DW781" s="20"/>
      <c r="DX781" s="20"/>
      <c r="DY781" s="20"/>
      <c r="DZ781" s="20"/>
      <c r="EA781" s="20"/>
      <c r="EB781" s="20"/>
      <c r="EC781" s="20"/>
      <c r="ED781" s="20"/>
      <c r="EE781" s="20"/>
      <c r="EF781" s="20"/>
      <c r="EG781" s="20"/>
      <c r="EH781" s="20"/>
      <c r="EI781" s="20"/>
      <c r="EJ781" s="20"/>
    </row>
    <row r="782" spans="1:140" ht="14.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60"/>
      <c r="AD782" s="6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  <c r="DO782" s="20"/>
      <c r="DP782" s="20"/>
      <c r="DQ782" s="20"/>
      <c r="DR782" s="20"/>
      <c r="DS782" s="20"/>
      <c r="DT782" s="20"/>
      <c r="DU782" s="20"/>
      <c r="DV782" s="20"/>
      <c r="DW782" s="20"/>
      <c r="DX782" s="20"/>
      <c r="DY782" s="20"/>
      <c r="DZ782" s="20"/>
      <c r="EA782" s="20"/>
      <c r="EB782" s="20"/>
      <c r="EC782" s="20"/>
      <c r="ED782" s="20"/>
      <c r="EE782" s="20"/>
      <c r="EF782" s="20"/>
      <c r="EG782" s="20"/>
      <c r="EH782" s="20"/>
      <c r="EI782" s="20"/>
      <c r="EJ782" s="20"/>
    </row>
    <row r="783" spans="1:140" ht="14.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60"/>
      <c r="AD783" s="6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  <c r="DO783" s="20"/>
      <c r="DP783" s="20"/>
      <c r="DQ783" s="20"/>
      <c r="DR783" s="20"/>
      <c r="DS783" s="20"/>
      <c r="DT783" s="20"/>
      <c r="DU783" s="20"/>
      <c r="DV783" s="20"/>
      <c r="DW783" s="20"/>
      <c r="DX783" s="20"/>
      <c r="DY783" s="20"/>
      <c r="DZ783" s="20"/>
      <c r="EA783" s="20"/>
      <c r="EB783" s="20"/>
      <c r="EC783" s="20"/>
      <c r="ED783" s="20"/>
      <c r="EE783" s="20"/>
      <c r="EF783" s="20"/>
      <c r="EG783" s="20"/>
      <c r="EH783" s="20"/>
      <c r="EI783" s="20"/>
      <c r="EJ783" s="20"/>
    </row>
    <row r="784" spans="1:140" ht="14.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60"/>
      <c r="AD784" s="6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  <c r="DO784" s="20"/>
      <c r="DP784" s="20"/>
      <c r="DQ784" s="20"/>
      <c r="DR784" s="20"/>
      <c r="DS784" s="20"/>
      <c r="DT784" s="20"/>
      <c r="DU784" s="20"/>
      <c r="DV784" s="20"/>
      <c r="DW784" s="20"/>
      <c r="DX784" s="20"/>
      <c r="DY784" s="20"/>
      <c r="DZ784" s="20"/>
      <c r="EA784" s="20"/>
      <c r="EB784" s="20"/>
      <c r="EC784" s="20"/>
      <c r="ED784" s="20"/>
      <c r="EE784" s="20"/>
      <c r="EF784" s="20"/>
      <c r="EG784" s="20"/>
      <c r="EH784" s="20"/>
      <c r="EI784" s="20"/>
      <c r="EJ784" s="20"/>
    </row>
    <row r="785" spans="1:140" ht="14.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60"/>
      <c r="AD785" s="6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  <c r="DO785" s="20"/>
      <c r="DP785" s="20"/>
      <c r="DQ785" s="20"/>
      <c r="DR785" s="20"/>
      <c r="DS785" s="20"/>
      <c r="DT785" s="20"/>
      <c r="DU785" s="20"/>
      <c r="DV785" s="20"/>
      <c r="DW785" s="20"/>
      <c r="DX785" s="20"/>
      <c r="DY785" s="20"/>
      <c r="DZ785" s="20"/>
      <c r="EA785" s="20"/>
      <c r="EB785" s="20"/>
      <c r="EC785" s="20"/>
      <c r="ED785" s="20"/>
      <c r="EE785" s="20"/>
      <c r="EF785" s="20"/>
      <c r="EG785" s="20"/>
      <c r="EH785" s="20"/>
      <c r="EI785" s="20"/>
      <c r="EJ785" s="20"/>
    </row>
    <row r="786" spans="1:140" ht="14.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60"/>
      <c r="AD786" s="6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  <c r="DO786" s="20"/>
      <c r="DP786" s="20"/>
      <c r="DQ786" s="20"/>
      <c r="DR786" s="20"/>
      <c r="DS786" s="20"/>
      <c r="DT786" s="20"/>
      <c r="DU786" s="20"/>
      <c r="DV786" s="20"/>
      <c r="DW786" s="20"/>
      <c r="DX786" s="20"/>
      <c r="DY786" s="20"/>
      <c r="DZ786" s="20"/>
      <c r="EA786" s="20"/>
      <c r="EB786" s="20"/>
      <c r="EC786" s="20"/>
      <c r="ED786" s="20"/>
      <c r="EE786" s="20"/>
      <c r="EF786" s="20"/>
      <c r="EG786" s="20"/>
      <c r="EH786" s="20"/>
      <c r="EI786" s="20"/>
      <c r="EJ786" s="20"/>
    </row>
    <row r="787" spans="1:140" ht="14.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60"/>
      <c r="AD787" s="6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  <c r="DO787" s="20"/>
      <c r="DP787" s="20"/>
      <c r="DQ787" s="20"/>
      <c r="DR787" s="20"/>
      <c r="DS787" s="20"/>
      <c r="DT787" s="20"/>
      <c r="DU787" s="20"/>
      <c r="DV787" s="20"/>
      <c r="DW787" s="20"/>
      <c r="DX787" s="20"/>
      <c r="DY787" s="20"/>
      <c r="DZ787" s="20"/>
      <c r="EA787" s="20"/>
      <c r="EB787" s="20"/>
      <c r="EC787" s="20"/>
      <c r="ED787" s="20"/>
      <c r="EE787" s="20"/>
      <c r="EF787" s="20"/>
      <c r="EG787" s="20"/>
      <c r="EH787" s="20"/>
      <c r="EI787" s="20"/>
      <c r="EJ787" s="20"/>
    </row>
    <row r="788" spans="1:140" ht="14.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60"/>
      <c r="AD788" s="6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  <c r="DO788" s="20"/>
      <c r="DP788" s="20"/>
      <c r="DQ788" s="20"/>
      <c r="DR788" s="20"/>
      <c r="DS788" s="20"/>
      <c r="DT788" s="20"/>
      <c r="DU788" s="20"/>
      <c r="DV788" s="20"/>
      <c r="DW788" s="20"/>
      <c r="DX788" s="20"/>
      <c r="DY788" s="20"/>
      <c r="DZ788" s="20"/>
      <c r="EA788" s="20"/>
      <c r="EB788" s="20"/>
      <c r="EC788" s="20"/>
      <c r="ED788" s="20"/>
      <c r="EE788" s="20"/>
      <c r="EF788" s="20"/>
      <c r="EG788" s="20"/>
      <c r="EH788" s="20"/>
      <c r="EI788" s="20"/>
      <c r="EJ788" s="20"/>
    </row>
    <row r="789" spans="1:140" ht="14.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60"/>
      <c r="AD789" s="6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  <c r="DO789" s="20"/>
      <c r="DP789" s="20"/>
      <c r="DQ789" s="20"/>
      <c r="DR789" s="20"/>
      <c r="DS789" s="20"/>
      <c r="DT789" s="20"/>
      <c r="DU789" s="20"/>
      <c r="DV789" s="20"/>
      <c r="DW789" s="20"/>
      <c r="DX789" s="20"/>
      <c r="DY789" s="20"/>
      <c r="DZ789" s="20"/>
      <c r="EA789" s="20"/>
      <c r="EB789" s="20"/>
      <c r="EC789" s="20"/>
      <c r="ED789" s="20"/>
      <c r="EE789" s="20"/>
      <c r="EF789" s="20"/>
      <c r="EG789" s="20"/>
      <c r="EH789" s="20"/>
      <c r="EI789" s="20"/>
      <c r="EJ789" s="20"/>
    </row>
    <row r="790" spans="1:140" ht="14.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60"/>
      <c r="AD790" s="6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  <c r="DO790" s="20"/>
      <c r="DP790" s="20"/>
      <c r="DQ790" s="20"/>
      <c r="DR790" s="20"/>
      <c r="DS790" s="20"/>
      <c r="DT790" s="20"/>
      <c r="DU790" s="20"/>
      <c r="DV790" s="20"/>
      <c r="DW790" s="20"/>
      <c r="DX790" s="20"/>
      <c r="DY790" s="20"/>
      <c r="DZ790" s="20"/>
      <c r="EA790" s="20"/>
      <c r="EB790" s="20"/>
      <c r="EC790" s="20"/>
      <c r="ED790" s="20"/>
      <c r="EE790" s="20"/>
      <c r="EF790" s="20"/>
      <c r="EG790" s="20"/>
      <c r="EH790" s="20"/>
      <c r="EI790" s="20"/>
      <c r="EJ790" s="20"/>
    </row>
    <row r="791" spans="1:140" ht="14.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60"/>
      <c r="AD791" s="6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  <c r="DO791" s="20"/>
      <c r="DP791" s="20"/>
      <c r="DQ791" s="20"/>
      <c r="DR791" s="20"/>
      <c r="DS791" s="20"/>
      <c r="DT791" s="20"/>
      <c r="DU791" s="20"/>
      <c r="DV791" s="20"/>
      <c r="DW791" s="20"/>
      <c r="DX791" s="20"/>
      <c r="DY791" s="20"/>
      <c r="DZ791" s="20"/>
      <c r="EA791" s="20"/>
      <c r="EB791" s="20"/>
      <c r="EC791" s="20"/>
      <c r="ED791" s="20"/>
      <c r="EE791" s="20"/>
      <c r="EF791" s="20"/>
      <c r="EG791" s="20"/>
      <c r="EH791" s="20"/>
      <c r="EI791" s="20"/>
      <c r="EJ791" s="20"/>
    </row>
    <row r="792" spans="1:140" ht="14.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60"/>
      <c r="AD792" s="6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  <c r="DO792" s="20"/>
      <c r="DP792" s="20"/>
      <c r="DQ792" s="20"/>
      <c r="DR792" s="20"/>
      <c r="DS792" s="20"/>
      <c r="DT792" s="20"/>
      <c r="DU792" s="20"/>
      <c r="DV792" s="20"/>
      <c r="DW792" s="20"/>
      <c r="DX792" s="20"/>
      <c r="DY792" s="20"/>
      <c r="DZ792" s="20"/>
      <c r="EA792" s="20"/>
      <c r="EB792" s="20"/>
      <c r="EC792" s="20"/>
      <c r="ED792" s="20"/>
      <c r="EE792" s="20"/>
      <c r="EF792" s="20"/>
      <c r="EG792" s="20"/>
      <c r="EH792" s="20"/>
      <c r="EI792" s="20"/>
      <c r="EJ792" s="20"/>
    </row>
    <row r="793" spans="1:140" ht="14.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60"/>
      <c r="AD793" s="6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  <c r="DO793" s="20"/>
      <c r="DP793" s="20"/>
      <c r="DQ793" s="20"/>
      <c r="DR793" s="20"/>
      <c r="DS793" s="20"/>
      <c r="DT793" s="20"/>
      <c r="DU793" s="20"/>
      <c r="DV793" s="20"/>
      <c r="DW793" s="20"/>
      <c r="DX793" s="20"/>
      <c r="DY793" s="20"/>
      <c r="DZ793" s="20"/>
      <c r="EA793" s="20"/>
      <c r="EB793" s="20"/>
      <c r="EC793" s="20"/>
      <c r="ED793" s="20"/>
      <c r="EE793" s="20"/>
      <c r="EF793" s="20"/>
      <c r="EG793" s="20"/>
      <c r="EH793" s="20"/>
      <c r="EI793" s="20"/>
      <c r="EJ793" s="20"/>
    </row>
    <row r="794" spans="1:140" ht="14.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60"/>
      <c r="AD794" s="6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  <c r="DO794" s="20"/>
      <c r="DP794" s="20"/>
      <c r="DQ794" s="20"/>
      <c r="DR794" s="20"/>
      <c r="DS794" s="20"/>
      <c r="DT794" s="20"/>
      <c r="DU794" s="20"/>
      <c r="DV794" s="20"/>
      <c r="DW794" s="20"/>
      <c r="DX794" s="20"/>
      <c r="DY794" s="20"/>
      <c r="DZ794" s="20"/>
      <c r="EA794" s="20"/>
      <c r="EB794" s="20"/>
      <c r="EC794" s="20"/>
      <c r="ED794" s="20"/>
      <c r="EE794" s="20"/>
      <c r="EF794" s="20"/>
      <c r="EG794" s="20"/>
      <c r="EH794" s="20"/>
      <c r="EI794" s="20"/>
      <c r="EJ794" s="20"/>
    </row>
    <row r="795" spans="1:140" ht="14.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60"/>
      <c r="AD795" s="6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  <c r="DO795" s="20"/>
      <c r="DP795" s="20"/>
      <c r="DQ795" s="20"/>
      <c r="DR795" s="20"/>
      <c r="DS795" s="20"/>
      <c r="DT795" s="20"/>
      <c r="DU795" s="20"/>
      <c r="DV795" s="20"/>
      <c r="DW795" s="20"/>
      <c r="DX795" s="20"/>
      <c r="DY795" s="20"/>
      <c r="DZ795" s="20"/>
      <c r="EA795" s="20"/>
      <c r="EB795" s="20"/>
      <c r="EC795" s="20"/>
      <c r="ED795" s="20"/>
      <c r="EE795" s="20"/>
      <c r="EF795" s="20"/>
      <c r="EG795" s="20"/>
      <c r="EH795" s="20"/>
      <c r="EI795" s="20"/>
      <c r="EJ795" s="20"/>
    </row>
    <row r="796" spans="1:140" ht="14.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60"/>
      <c r="AD796" s="6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  <c r="DO796" s="20"/>
      <c r="DP796" s="20"/>
      <c r="DQ796" s="20"/>
      <c r="DR796" s="20"/>
      <c r="DS796" s="20"/>
      <c r="DT796" s="20"/>
      <c r="DU796" s="20"/>
      <c r="DV796" s="20"/>
      <c r="DW796" s="20"/>
      <c r="DX796" s="20"/>
      <c r="DY796" s="20"/>
      <c r="DZ796" s="20"/>
      <c r="EA796" s="20"/>
      <c r="EB796" s="20"/>
      <c r="EC796" s="20"/>
      <c r="ED796" s="20"/>
      <c r="EE796" s="20"/>
      <c r="EF796" s="20"/>
      <c r="EG796" s="20"/>
      <c r="EH796" s="20"/>
      <c r="EI796" s="20"/>
      <c r="EJ796" s="20"/>
    </row>
    <row r="797" spans="1:140" ht="14.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60"/>
      <c r="AD797" s="6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  <c r="DO797" s="20"/>
      <c r="DP797" s="20"/>
      <c r="DQ797" s="20"/>
      <c r="DR797" s="20"/>
      <c r="DS797" s="20"/>
      <c r="DT797" s="20"/>
      <c r="DU797" s="20"/>
      <c r="DV797" s="20"/>
      <c r="DW797" s="20"/>
      <c r="DX797" s="20"/>
      <c r="DY797" s="20"/>
      <c r="DZ797" s="20"/>
      <c r="EA797" s="20"/>
      <c r="EB797" s="20"/>
      <c r="EC797" s="20"/>
      <c r="ED797" s="20"/>
      <c r="EE797" s="20"/>
      <c r="EF797" s="20"/>
      <c r="EG797" s="20"/>
      <c r="EH797" s="20"/>
      <c r="EI797" s="20"/>
      <c r="EJ797" s="20"/>
    </row>
    <row r="798" spans="1:140" ht="14.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60"/>
      <c r="AD798" s="6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  <c r="DO798" s="20"/>
      <c r="DP798" s="20"/>
      <c r="DQ798" s="20"/>
      <c r="DR798" s="20"/>
      <c r="DS798" s="20"/>
      <c r="DT798" s="20"/>
      <c r="DU798" s="20"/>
      <c r="DV798" s="20"/>
      <c r="DW798" s="20"/>
      <c r="DX798" s="20"/>
      <c r="DY798" s="20"/>
      <c r="DZ798" s="20"/>
      <c r="EA798" s="20"/>
      <c r="EB798" s="20"/>
      <c r="EC798" s="20"/>
      <c r="ED798" s="20"/>
      <c r="EE798" s="20"/>
      <c r="EF798" s="20"/>
      <c r="EG798" s="20"/>
      <c r="EH798" s="20"/>
      <c r="EI798" s="20"/>
      <c r="EJ798" s="20"/>
    </row>
    <row r="799" spans="1:140" ht="14.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60"/>
      <c r="AD799" s="6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  <c r="DO799" s="20"/>
      <c r="DP799" s="20"/>
      <c r="DQ799" s="20"/>
      <c r="DR799" s="20"/>
      <c r="DS799" s="20"/>
      <c r="DT799" s="20"/>
      <c r="DU799" s="20"/>
      <c r="DV799" s="20"/>
      <c r="DW799" s="20"/>
      <c r="DX799" s="20"/>
      <c r="DY799" s="20"/>
      <c r="DZ799" s="20"/>
      <c r="EA799" s="20"/>
      <c r="EB799" s="20"/>
      <c r="EC799" s="20"/>
      <c r="ED799" s="20"/>
      <c r="EE799" s="20"/>
      <c r="EF799" s="20"/>
      <c r="EG799" s="20"/>
      <c r="EH799" s="20"/>
      <c r="EI799" s="20"/>
      <c r="EJ799" s="20"/>
    </row>
    <row r="800" spans="1:140" ht="14.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60"/>
      <c r="AD800" s="6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  <c r="DO800" s="20"/>
      <c r="DP800" s="20"/>
      <c r="DQ800" s="20"/>
      <c r="DR800" s="20"/>
      <c r="DS800" s="20"/>
      <c r="DT800" s="20"/>
      <c r="DU800" s="20"/>
      <c r="DV800" s="20"/>
      <c r="DW800" s="20"/>
      <c r="DX800" s="20"/>
      <c r="DY800" s="20"/>
      <c r="DZ800" s="20"/>
      <c r="EA800" s="20"/>
      <c r="EB800" s="20"/>
      <c r="EC800" s="20"/>
      <c r="ED800" s="20"/>
      <c r="EE800" s="20"/>
      <c r="EF800" s="20"/>
      <c r="EG800" s="20"/>
      <c r="EH800" s="20"/>
      <c r="EI800" s="20"/>
      <c r="EJ800" s="20"/>
    </row>
    <row r="801" spans="1:140" ht="14.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60"/>
      <c r="AD801" s="6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  <c r="DO801" s="20"/>
      <c r="DP801" s="20"/>
      <c r="DQ801" s="20"/>
      <c r="DR801" s="20"/>
      <c r="DS801" s="20"/>
      <c r="DT801" s="20"/>
      <c r="DU801" s="20"/>
      <c r="DV801" s="20"/>
      <c r="DW801" s="20"/>
      <c r="DX801" s="20"/>
      <c r="DY801" s="20"/>
      <c r="DZ801" s="20"/>
      <c r="EA801" s="20"/>
      <c r="EB801" s="20"/>
      <c r="EC801" s="20"/>
      <c r="ED801" s="20"/>
      <c r="EE801" s="20"/>
      <c r="EF801" s="20"/>
      <c r="EG801" s="20"/>
      <c r="EH801" s="20"/>
      <c r="EI801" s="20"/>
      <c r="EJ801" s="20"/>
    </row>
    <row r="802" spans="1:140" ht="14.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60"/>
      <c r="AD802" s="6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  <c r="DO802" s="20"/>
      <c r="DP802" s="20"/>
      <c r="DQ802" s="20"/>
      <c r="DR802" s="20"/>
      <c r="DS802" s="20"/>
      <c r="DT802" s="20"/>
      <c r="DU802" s="20"/>
      <c r="DV802" s="20"/>
      <c r="DW802" s="20"/>
      <c r="DX802" s="20"/>
      <c r="DY802" s="20"/>
      <c r="DZ802" s="20"/>
      <c r="EA802" s="20"/>
      <c r="EB802" s="20"/>
      <c r="EC802" s="20"/>
      <c r="ED802" s="20"/>
      <c r="EE802" s="20"/>
      <c r="EF802" s="20"/>
      <c r="EG802" s="20"/>
      <c r="EH802" s="20"/>
      <c r="EI802" s="20"/>
      <c r="EJ802" s="20"/>
    </row>
    <row r="803" spans="1:140" ht="14.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60"/>
      <c r="AD803" s="6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  <c r="DO803" s="20"/>
      <c r="DP803" s="20"/>
      <c r="DQ803" s="20"/>
      <c r="DR803" s="20"/>
      <c r="DS803" s="20"/>
      <c r="DT803" s="20"/>
      <c r="DU803" s="20"/>
      <c r="DV803" s="20"/>
      <c r="DW803" s="20"/>
      <c r="DX803" s="20"/>
      <c r="DY803" s="20"/>
      <c r="DZ803" s="20"/>
      <c r="EA803" s="20"/>
      <c r="EB803" s="20"/>
      <c r="EC803" s="20"/>
      <c r="ED803" s="20"/>
      <c r="EE803" s="20"/>
      <c r="EF803" s="20"/>
      <c r="EG803" s="20"/>
      <c r="EH803" s="20"/>
      <c r="EI803" s="20"/>
      <c r="EJ803" s="20"/>
    </row>
    <row r="804" spans="1:140" ht="14.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60"/>
      <c r="AD804" s="6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  <c r="DO804" s="20"/>
      <c r="DP804" s="20"/>
      <c r="DQ804" s="20"/>
      <c r="DR804" s="20"/>
      <c r="DS804" s="20"/>
      <c r="DT804" s="20"/>
      <c r="DU804" s="20"/>
      <c r="DV804" s="20"/>
      <c r="DW804" s="20"/>
      <c r="DX804" s="20"/>
      <c r="DY804" s="20"/>
      <c r="DZ804" s="20"/>
      <c r="EA804" s="20"/>
      <c r="EB804" s="20"/>
      <c r="EC804" s="20"/>
      <c r="ED804" s="20"/>
      <c r="EE804" s="20"/>
      <c r="EF804" s="20"/>
      <c r="EG804" s="20"/>
      <c r="EH804" s="20"/>
      <c r="EI804" s="20"/>
      <c r="EJ804" s="20"/>
    </row>
    <row r="805" spans="1:140" ht="14.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60"/>
      <c r="AD805" s="6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  <c r="DO805" s="20"/>
      <c r="DP805" s="20"/>
      <c r="DQ805" s="20"/>
      <c r="DR805" s="20"/>
      <c r="DS805" s="20"/>
      <c r="DT805" s="20"/>
      <c r="DU805" s="20"/>
      <c r="DV805" s="20"/>
      <c r="DW805" s="20"/>
      <c r="DX805" s="20"/>
      <c r="DY805" s="20"/>
      <c r="DZ805" s="20"/>
      <c r="EA805" s="20"/>
      <c r="EB805" s="20"/>
      <c r="EC805" s="20"/>
      <c r="ED805" s="20"/>
      <c r="EE805" s="20"/>
      <c r="EF805" s="20"/>
      <c r="EG805" s="20"/>
      <c r="EH805" s="20"/>
      <c r="EI805" s="20"/>
      <c r="EJ805" s="20"/>
    </row>
    <row r="806" spans="1:140" ht="14.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60"/>
      <c r="AD806" s="6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  <c r="DO806" s="20"/>
      <c r="DP806" s="20"/>
      <c r="DQ806" s="20"/>
      <c r="DR806" s="20"/>
      <c r="DS806" s="20"/>
      <c r="DT806" s="20"/>
      <c r="DU806" s="20"/>
      <c r="DV806" s="20"/>
      <c r="DW806" s="20"/>
      <c r="DX806" s="20"/>
      <c r="DY806" s="20"/>
      <c r="DZ806" s="20"/>
      <c r="EA806" s="20"/>
      <c r="EB806" s="20"/>
      <c r="EC806" s="20"/>
      <c r="ED806" s="20"/>
      <c r="EE806" s="20"/>
      <c r="EF806" s="20"/>
      <c r="EG806" s="20"/>
      <c r="EH806" s="20"/>
      <c r="EI806" s="20"/>
      <c r="EJ806" s="20"/>
    </row>
    <row r="807" spans="1:140" ht="14.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60"/>
      <c r="AD807" s="6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  <c r="DO807" s="20"/>
      <c r="DP807" s="20"/>
      <c r="DQ807" s="20"/>
      <c r="DR807" s="20"/>
      <c r="DS807" s="20"/>
      <c r="DT807" s="20"/>
      <c r="DU807" s="20"/>
      <c r="DV807" s="20"/>
      <c r="DW807" s="20"/>
      <c r="DX807" s="20"/>
      <c r="DY807" s="20"/>
      <c r="DZ807" s="20"/>
      <c r="EA807" s="20"/>
      <c r="EB807" s="20"/>
      <c r="EC807" s="20"/>
      <c r="ED807" s="20"/>
      <c r="EE807" s="20"/>
      <c r="EF807" s="20"/>
      <c r="EG807" s="20"/>
      <c r="EH807" s="20"/>
      <c r="EI807" s="20"/>
      <c r="EJ807" s="20"/>
    </row>
    <row r="808" spans="1:140" ht="14.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60"/>
      <c r="AD808" s="6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  <c r="DO808" s="20"/>
      <c r="DP808" s="20"/>
      <c r="DQ808" s="20"/>
      <c r="DR808" s="20"/>
      <c r="DS808" s="20"/>
      <c r="DT808" s="20"/>
      <c r="DU808" s="20"/>
      <c r="DV808" s="20"/>
      <c r="DW808" s="20"/>
      <c r="DX808" s="20"/>
      <c r="DY808" s="20"/>
      <c r="DZ808" s="20"/>
      <c r="EA808" s="20"/>
      <c r="EB808" s="20"/>
      <c r="EC808" s="20"/>
      <c r="ED808" s="20"/>
      <c r="EE808" s="20"/>
      <c r="EF808" s="20"/>
      <c r="EG808" s="20"/>
      <c r="EH808" s="20"/>
      <c r="EI808" s="20"/>
      <c r="EJ808" s="20"/>
    </row>
    <row r="809" spans="1:140" ht="14.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60"/>
      <c r="AD809" s="6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  <c r="DO809" s="20"/>
      <c r="DP809" s="20"/>
      <c r="DQ809" s="20"/>
      <c r="DR809" s="20"/>
      <c r="DS809" s="20"/>
      <c r="DT809" s="20"/>
      <c r="DU809" s="20"/>
      <c r="DV809" s="20"/>
      <c r="DW809" s="20"/>
      <c r="DX809" s="20"/>
      <c r="DY809" s="20"/>
      <c r="DZ809" s="20"/>
      <c r="EA809" s="20"/>
      <c r="EB809" s="20"/>
      <c r="EC809" s="20"/>
      <c r="ED809" s="20"/>
      <c r="EE809" s="20"/>
      <c r="EF809" s="20"/>
      <c r="EG809" s="20"/>
      <c r="EH809" s="20"/>
      <c r="EI809" s="20"/>
      <c r="EJ809" s="20"/>
    </row>
    <row r="810" spans="1:140" ht="14.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60"/>
      <c r="AD810" s="6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  <c r="DO810" s="20"/>
      <c r="DP810" s="20"/>
      <c r="DQ810" s="20"/>
      <c r="DR810" s="20"/>
      <c r="DS810" s="20"/>
      <c r="DT810" s="20"/>
      <c r="DU810" s="20"/>
      <c r="DV810" s="20"/>
      <c r="DW810" s="20"/>
      <c r="DX810" s="20"/>
      <c r="DY810" s="20"/>
      <c r="DZ810" s="20"/>
      <c r="EA810" s="20"/>
      <c r="EB810" s="20"/>
      <c r="EC810" s="20"/>
      <c r="ED810" s="20"/>
      <c r="EE810" s="20"/>
      <c r="EF810" s="20"/>
      <c r="EG810" s="20"/>
      <c r="EH810" s="20"/>
      <c r="EI810" s="20"/>
      <c r="EJ810" s="20"/>
    </row>
    <row r="811" spans="1:140" ht="14.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60"/>
      <c r="AD811" s="6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  <c r="DO811" s="20"/>
      <c r="DP811" s="20"/>
      <c r="DQ811" s="20"/>
      <c r="DR811" s="20"/>
      <c r="DS811" s="20"/>
      <c r="DT811" s="20"/>
      <c r="DU811" s="20"/>
      <c r="DV811" s="20"/>
      <c r="DW811" s="20"/>
      <c r="DX811" s="20"/>
      <c r="DY811" s="20"/>
      <c r="DZ811" s="20"/>
      <c r="EA811" s="20"/>
      <c r="EB811" s="20"/>
      <c r="EC811" s="20"/>
      <c r="ED811" s="20"/>
      <c r="EE811" s="20"/>
      <c r="EF811" s="20"/>
      <c r="EG811" s="20"/>
      <c r="EH811" s="20"/>
      <c r="EI811" s="20"/>
      <c r="EJ811" s="20"/>
    </row>
    <row r="812" spans="1:140" ht="14.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60"/>
      <c r="AD812" s="6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  <c r="DO812" s="20"/>
      <c r="DP812" s="20"/>
      <c r="DQ812" s="20"/>
      <c r="DR812" s="20"/>
      <c r="DS812" s="20"/>
      <c r="DT812" s="20"/>
      <c r="DU812" s="20"/>
      <c r="DV812" s="20"/>
      <c r="DW812" s="20"/>
      <c r="DX812" s="20"/>
      <c r="DY812" s="20"/>
      <c r="DZ812" s="20"/>
      <c r="EA812" s="20"/>
      <c r="EB812" s="20"/>
      <c r="EC812" s="20"/>
      <c r="ED812" s="20"/>
      <c r="EE812" s="20"/>
      <c r="EF812" s="20"/>
      <c r="EG812" s="20"/>
      <c r="EH812" s="20"/>
      <c r="EI812" s="20"/>
      <c r="EJ812" s="20"/>
    </row>
    <row r="813" spans="1:140" ht="14.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60"/>
      <c r="AD813" s="6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  <c r="DO813" s="20"/>
      <c r="DP813" s="20"/>
      <c r="DQ813" s="20"/>
      <c r="DR813" s="20"/>
      <c r="DS813" s="20"/>
      <c r="DT813" s="20"/>
      <c r="DU813" s="20"/>
      <c r="DV813" s="20"/>
      <c r="DW813" s="20"/>
      <c r="DX813" s="20"/>
      <c r="DY813" s="20"/>
      <c r="DZ813" s="20"/>
      <c r="EA813" s="20"/>
      <c r="EB813" s="20"/>
      <c r="EC813" s="20"/>
      <c r="ED813" s="20"/>
      <c r="EE813" s="20"/>
      <c r="EF813" s="20"/>
      <c r="EG813" s="20"/>
      <c r="EH813" s="20"/>
      <c r="EI813" s="20"/>
      <c r="EJ813" s="20"/>
    </row>
    <row r="814" spans="1:140" ht="14.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60"/>
      <c r="AD814" s="6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  <c r="DO814" s="20"/>
      <c r="DP814" s="20"/>
      <c r="DQ814" s="20"/>
      <c r="DR814" s="20"/>
      <c r="DS814" s="20"/>
      <c r="DT814" s="20"/>
      <c r="DU814" s="20"/>
      <c r="DV814" s="20"/>
      <c r="DW814" s="20"/>
      <c r="DX814" s="20"/>
      <c r="DY814" s="20"/>
      <c r="DZ814" s="20"/>
      <c r="EA814" s="20"/>
      <c r="EB814" s="20"/>
      <c r="EC814" s="20"/>
      <c r="ED814" s="20"/>
      <c r="EE814" s="20"/>
      <c r="EF814" s="20"/>
      <c r="EG814" s="20"/>
      <c r="EH814" s="20"/>
      <c r="EI814" s="20"/>
      <c r="EJ814" s="20"/>
    </row>
    <row r="815" spans="1:140" ht="14.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60"/>
      <c r="AD815" s="6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  <c r="DO815" s="20"/>
      <c r="DP815" s="20"/>
      <c r="DQ815" s="20"/>
      <c r="DR815" s="20"/>
      <c r="DS815" s="20"/>
      <c r="DT815" s="20"/>
      <c r="DU815" s="20"/>
      <c r="DV815" s="20"/>
      <c r="DW815" s="20"/>
      <c r="DX815" s="20"/>
      <c r="DY815" s="20"/>
      <c r="DZ815" s="20"/>
      <c r="EA815" s="20"/>
      <c r="EB815" s="20"/>
      <c r="EC815" s="20"/>
      <c r="ED815" s="20"/>
      <c r="EE815" s="20"/>
      <c r="EF815" s="20"/>
      <c r="EG815" s="20"/>
      <c r="EH815" s="20"/>
      <c r="EI815" s="20"/>
      <c r="EJ815" s="20"/>
    </row>
    <row r="816" spans="1:140" ht="14.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60"/>
      <c r="AD816" s="6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  <c r="DO816" s="20"/>
      <c r="DP816" s="20"/>
      <c r="DQ816" s="20"/>
      <c r="DR816" s="20"/>
      <c r="DS816" s="20"/>
      <c r="DT816" s="20"/>
      <c r="DU816" s="20"/>
      <c r="DV816" s="20"/>
      <c r="DW816" s="20"/>
      <c r="DX816" s="20"/>
      <c r="DY816" s="20"/>
      <c r="DZ816" s="20"/>
      <c r="EA816" s="20"/>
      <c r="EB816" s="20"/>
      <c r="EC816" s="20"/>
      <c r="ED816" s="20"/>
      <c r="EE816" s="20"/>
      <c r="EF816" s="20"/>
      <c r="EG816" s="20"/>
      <c r="EH816" s="20"/>
      <c r="EI816" s="20"/>
      <c r="EJ816" s="20"/>
    </row>
    <row r="817" spans="1:140" ht="14.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60"/>
      <c r="AD817" s="6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  <c r="DO817" s="20"/>
      <c r="DP817" s="20"/>
      <c r="DQ817" s="20"/>
      <c r="DR817" s="20"/>
      <c r="DS817" s="20"/>
      <c r="DT817" s="20"/>
      <c r="DU817" s="20"/>
      <c r="DV817" s="20"/>
      <c r="DW817" s="20"/>
      <c r="DX817" s="20"/>
      <c r="DY817" s="20"/>
      <c r="DZ817" s="20"/>
      <c r="EA817" s="20"/>
      <c r="EB817" s="20"/>
      <c r="EC817" s="20"/>
      <c r="ED817" s="20"/>
      <c r="EE817" s="20"/>
      <c r="EF817" s="20"/>
      <c r="EG817" s="20"/>
      <c r="EH817" s="20"/>
      <c r="EI817" s="20"/>
      <c r="EJ817" s="20"/>
    </row>
    <row r="818" spans="1:140" ht="14.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60"/>
      <c r="AD818" s="6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  <c r="DO818" s="20"/>
      <c r="DP818" s="20"/>
      <c r="DQ818" s="20"/>
      <c r="DR818" s="20"/>
      <c r="DS818" s="20"/>
      <c r="DT818" s="20"/>
      <c r="DU818" s="20"/>
      <c r="DV818" s="20"/>
      <c r="DW818" s="20"/>
      <c r="DX818" s="20"/>
      <c r="DY818" s="20"/>
      <c r="DZ818" s="20"/>
      <c r="EA818" s="20"/>
      <c r="EB818" s="20"/>
      <c r="EC818" s="20"/>
      <c r="ED818" s="20"/>
      <c r="EE818" s="20"/>
      <c r="EF818" s="20"/>
      <c r="EG818" s="20"/>
      <c r="EH818" s="20"/>
      <c r="EI818" s="20"/>
      <c r="EJ818" s="20"/>
    </row>
    <row r="819" spans="1:140" ht="14.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60"/>
      <c r="AD819" s="6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  <c r="DO819" s="20"/>
      <c r="DP819" s="20"/>
      <c r="DQ819" s="20"/>
      <c r="DR819" s="20"/>
      <c r="DS819" s="20"/>
      <c r="DT819" s="20"/>
      <c r="DU819" s="20"/>
      <c r="DV819" s="20"/>
      <c r="DW819" s="20"/>
      <c r="DX819" s="20"/>
      <c r="DY819" s="20"/>
      <c r="DZ819" s="20"/>
      <c r="EA819" s="20"/>
      <c r="EB819" s="20"/>
      <c r="EC819" s="20"/>
      <c r="ED819" s="20"/>
      <c r="EE819" s="20"/>
      <c r="EF819" s="20"/>
      <c r="EG819" s="20"/>
      <c r="EH819" s="20"/>
      <c r="EI819" s="20"/>
      <c r="EJ819" s="20"/>
    </row>
    <row r="820" spans="1:140" ht="14.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60"/>
      <c r="AD820" s="6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  <c r="DO820" s="20"/>
      <c r="DP820" s="20"/>
      <c r="DQ820" s="20"/>
      <c r="DR820" s="20"/>
      <c r="DS820" s="20"/>
      <c r="DT820" s="20"/>
      <c r="DU820" s="20"/>
      <c r="DV820" s="20"/>
      <c r="DW820" s="20"/>
      <c r="DX820" s="20"/>
      <c r="DY820" s="20"/>
      <c r="DZ820" s="20"/>
      <c r="EA820" s="20"/>
      <c r="EB820" s="20"/>
      <c r="EC820" s="20"/>
      <c r="ED820" s="20"/>
      <c r="EE820" s="20"/>
      <c r="EF820" s="20"/>
      <c r="EG820" s="20"/>
      <c r="EH820" s="20"/>
      <c r="EI820" s="20"/>
      <c r="EJ820" s="20"/>
    </row>
    <row r="821" spans="1:140" ht="14.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60"/>
      <c r="AD821" s="6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20"/>
      <c r="DS821" s="20"/>
      <c r="DT821" s="20"/>
      <c r="DU821" s="20"/>
      <c r="DV821" s="20"/>
      <c r="DW821" s="20"/>
      <c r="DX821" s="20"/>
      <c r="DY821" s="20"/>
      <c r="DZ821" s="20"/>
      <c r="EA821" s="20"/>
      <c r="EB821" s="20"/>
      <c r="EC821" s="20"/>
      <c r="ED821" s="20"/>
      <c r="EE821" s="20"/>
      <c r="EF821" s="20"/>
      <c r="EG821" s="20"/>
      <c r="EH821" s="20"/>
      <c r="EI821" s="20"/>
      <c r="EJ821" s="20"/>
    </row>
    <row r="822" spans="1:140" ht="14.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60"/>
      <c r="AD822" s="6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20"/>
      <c r="DS822" s="20"/>
      <c r="DT822" s="20"/>
      <c r="DU822" s="20"/>
      <c r="DV822" s="20"/>
      <c r="DW822" s="20"/>
      <c r="DX822" s="20"/>
      <c r="DY822" s="20"/>
      <c r="DZ822" s="20"/>
      <c r="EA822" s="20"/>
      <c r="EB822" s="20"/>
      <c r="EC822" s="20"/>
      <c r="ED822" s="20"/>
      <c r="EE822" s="20"/>
      <c r="EF822" s="20"/>
      <c r="EG822" s="20"/>
      <c r="EH822" s="20"/>
      <c r="EI822" s="20"/>
      <c r="EJ822" s="20"/>
    </row>
    <row r="823" spans="1:140" ht="14.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60"/>
      <c r="AD823" s="6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20"/>
      <c r="DS823" s="20"/>
      <c r="DT823" s="20"/>
      <c r="DU823" s="20"/>
      <c r="DV823" s="20"/>
      <c r="DW823" s="20"/>
      <c r="DX823" s="20"/>
      <c r="DY823" s="20"/>
      <c r="DZ823" s="20"/>
      <c r="EA823" s="20"/>
      <c r="EB823" s="20"/>
      <c r="EC823" s="20"/>
      <c r="ED823" s="20"/>
      <c r="EE823" s="20"/>
      <c r="EF823" s="20"/>
      <c r="EG823" s="20"/>
      <c r="EH823" s="20"/>
      <c r="EI823" s="20"/>
      <c r="EJ823" s="20"/>
    </row>
    <row r="824" spans="1:140" ht="14.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60"/>
      <c r="AD824" s="6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  <c r="DO824" s="20"/>
      <c r="DP824" s="20"/>
      <c r="DQ824" s="20"/>
      <c r="DR824" s="20"/>
      <c r="DS824" s="20"/>
      <c r="DT824" s="20"/>
      <c r="DU824" s="20"/>
      <c r="DV824" s="20"/>
      <c r="DW824" s="20"/>
      <c r="DX824" s="20"/>
      <c r="DY824" s="20"/>
      <c r="DZ824" s="20"/>
      <c r="EA824" s="20"/>
      <c r="EB824" s="20"/>
      <c r="EC824" s="20"/>
      <c r="ED824" s="20"/>
      <c r="EE824" s="20"/>
      <c r="EF824" s="20"/>
      <c r="EG824" s="20"/>
      <c r="EH824" s="20"/>
      <c r="EI824" s="20"/>
      <c r="EJ824" s="20"/>
    </row>
    <row r="825" spans="1:140" ht="14.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60"/>
      <c r="AD825" s="6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  <c r="DO825" s="20"/>
      <c r="DP825" s="20"/>
      <c r="DQ825" s="20"/>
      <c r="DR825" s="20"/>
      <c r="DS825" s="20"/>
      <c r="DT825" s="20"/>
      <c r="DU825" s="20"/>
      <c r="DV825" s="20"/>
      <c r="DW825" s="20"/>
      <c r="DX825" s="20"/>
      <c r="DY825" s="20"/>
      <c r="DZ825" s="20"/>
      <c r="EA825" s="20"/>
      <c r="EB825" s="20"/>
      <c r="EC825" s="20"/>
      <c r="ED825" s="20"/>
      <c r="EE825" s="20"/>
      <c r="EF825" s="20"/>
      <c r="EG825" s="20"/>
      <c r="EH825" s="20"/>
      <c r="EI825" s="20"/>
      <c r="EJ825" s="20"/>
    </row>
    <row r="826" spans="1:140" ht="14.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60"/>
      <c r="AD826" s="6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  <c r="DO826" s="20"/>
      <c r="DP826" s="20"/>
      <c r="DQ826" s="20"/>
      <c r="DR826" s="20"/>
      <c r="DS826" s="20"/>
      <c r="DT826" s="20"/>
      <c r="DU826" s="20"/>
      <c r="DV826" s="20"/>
      <c r="DW826" s="20"/>
      <c r="DX826" s="20"/>
      <c r="DY826" s="20"/>
      <c r="DZ826" s="20"/>
      <c r="EA826" s="20"/>
      <c r="EB826" s="20"/>
      <c r="EC826" s="20"/>
      <c r="ED826" s="20"/>
      <c r="EE826" s="20"/>
      <c r="EF826" s="20"/>
      <c r="EG826" s="20"/>
      <c r="EH826" s="20"/>
      <c r="EI826" s="20"/>
      <c r="EJ826" s="20"/>
    </row>
    <row r="827" spans="1:140" ht="14.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60"/>
      <c r="AD827" s="6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  <c r="DO827" s="20"/>
      <c r="DP827" s="20"/>
      <c r="DQ827" s="20"/>
      <c r="DR827" s="20"/>
      <c r="DS827" s="20"/>
      <c r="DT827" s="20"/>
      <c r="DU827" s="20"/>
      <c r="DV827" s="20"/>
      <c r="DW827" s="20"/>
      <c r="DX827" s="20"/>
      <c r="DY827" s="20"/>
      <c r="DZ827" s="20"/>
      <c r="EA827" s="20"/>
      <c r="EB827" s="20"/>
      <c r="EC827" s="20"/>
      <c r="ED827" s="20"/>
      <c r="EE827" s="20"/>
      <c r="EF827" s="20"/>
      <c r="EG827" s="20"/>
      <c r="EH827" s="20"/>
      <c r="EI827" s="20"/>
      <c r="EJ827" s="20"/>
    </row>
    <row r="828" spans="1:140" ht="14.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60"/>
      <c r="AD828" s="6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20"/>
      <c r="DS828" s="20"/>
      <c r="DT828" s="20"/>
      <c r="DU828" s="20"/>
      <c r="DV828" s="20"/>
      <c r="DW828" s="20"/>
      <c r="DX828" s="20"/>
      <c r="DY828" s="20"/>
      <c r="DZ828" s="20"/>
      <c r="EA828" s="20"/>
      <c r="EB828" s="20"/>
      <c r="EC828" s="20"/>
      <c r="ED828" s="20"/>
      <c r="EE828" s="20"/>
      <c r="EF828" s="20"/>
      <c r="EG828" s="20"/>
      <c r="EH828" s="20"/>
      <c r="EI828" s="20"/>
      <c r="EJ828" s="20"/>
    </row>
    <row r="829" spans="1:140" ht="14.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60"/>
      <c r="AD829" s="6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  <c r="DO829" s="20"/>
      <c r="DP829" s="20"/>
      <c r="DQ829" s="20"/>
      <c r="DR829" s="20"/>
      <c r="DS829" s="20"/>
      <c r="DT829" s="20"/>
      <c r="DU829" s="20"/>
      <c r="DV829" s="20"/>
      <c r="DW829" s="20"/>
      <c r="DX829" s="20"/>
      <c r="DY829" s="20"/>
      <c r="DZ829" s="20"/>
      <c r="EA829" s="20"/>
      <c r="EB829" s="20"/>
      <c r="EC829" s="20"/>
      <c r="ED829" s="20"/>
      <c r="EE829" s="20"/>
      <c r="EF829" s="20"/>
      <c r="EG829" s="20"/>
      <c r="EH829" s="20"/>
      <c r="EI829" s="20"/>
      <c r="EJ829" s="20"/>
    </row>
    <row r="830" spans="1:140" ht="14.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60"/>
      <c r="AD830" s="6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  <c r="DO830" s="20"/>
      <c r="DP830" s="20"/>
      <c r="DQ830" s="20"/>
      <c r="DR830" s="20"/>
      <c r="DS830" s="20"/>
      <c r="DT830" s="20"/>
      <c r="DU830" s="20"/>
      <c r="DV830" s="20"/>
      <c r="DW830" s="20"/>
      <c r="DX830" s="20"/>
      <c r="DY830" s="20"/>
      <c r="DZ830" s="20"/>
      <c r="EA830" s="20"/>
      <c r="EB830" s="20"/>
      <c r="EC830" s="20"/>
      <c r="ED830" s="20"/>
      <c r="EE830" s="20"/>
      <c r="EF830" s="20"/>
      <c r="EG830" s="20"/>
      <c r="EH830" s="20"/>
      <c r="EI830" s="20"/>
      <c r="EJ830" s="20"/>
    </row>
    <row r="831" spans="1:140" ht="14.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60"/>
      <c r="AD831" s="6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  <c r="DO831" s="20"/>
      <c r="DP831" s="20"/>
      <c r="DQ831" s="20"/>
      <c r="DR831" s="20"/>
      <c r="DS831" s="20"/>
      <c r="DT831" s="20"/>
      <c r="DU831" s="20"/>
      <c r="DV831" s="20"/>
      <c r="DW831" s="20"/>
      <c r="DX831" s="20"/>
      <c r="DY831" s="20"/>
      <c r="DZ831" s="20"/>
      <c r="EA831" s="20"/>
      <c r="EB831" s="20"/>
      <c r="EC831" s="20"/>
      <c r="ED831" s="20"/>
      <c r="EE831" s="20"/>
      <c r="EF831" s="20"/>
      <c r="EG831" s="20"/>
      <c r="EH831" s="20"/>
      <c r="EI831" s="20"/>
      <c r="EJ831" s="20"/>
    </row>
    <row r="832" spans="1:140" ht="14.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60"/>
      <c r="AD832" s="6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  <c r="DO832" s="20"/>
      <c r="DP832" s="20"/>
      <c r="DQ832" s="20"/>
      <c r="DR832" s="20"/>
      <c r="DS832" s="20"/>
      <c r="DT832" s="20"/>
      <c r="DU832" s="20"/>
      <c r="DV832" s="20"/>
      <c r="DW832" s="20"/>
      <c r="DX832" s="20"/>
      <c r="DY832" s="20"/>
      <c r="DZ832" s="20"/>
      <c r="EA832" s="20"/>
      <c r="EB832" s="20"/>
      <c r="EC832" s="20"/>
      <c r="ED832" s="20"/>
      <c r="EE832" s="20"/>
      <c r="EF832" s="20"/>
      <c r="EG832" s="20"/>
      <c r="EH832" s="20"/>
      <c r="EI832" s="20"/>
      <c r="EJ832" s="20"/>
    </row>
    <row r="833" spans="1:140" ht="14.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60"/>
      <c r="AD833" s="6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20"/>
      <c r="DT833" s="20"/>
      <c r="DU833" s="20"/>
      <c r="DV833" s="20"/>
      <c r="DW833" s="20"/>
      <c r="DX833" s="20"/>
      <c r="DY833" s="20"/>
      <c r="DZ833" s="20"/>
      <c r="EA833" s="20"/>
      <c r="EB833" s="20"/>
      <c r="EC833" s="20"/>
      <c r="ED833" s="20"/>
      <c r="EE833" s="20"/>
      <c r="EF833" s="20"/>
      <c r="EG833" s="20"/>
      <c r="EH833" s="20"/>
      <c r="EI833" s="20"/>
      <c r="EJ833" s="20"/>
    </row>
    <row r="834" spans="1:140" ht="14.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60"/>
      <c r="AD834" s="6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  <c r="DO834" s="20"/>
      <c r="DP834" s="20"/>
      <c r="DQ834" s="20"/>
      <c r="DR834" s="20"/>
      <c r="DS834" s="20"/>
      <c r="DT834" s="20"/>
      <c r="DU834" s="20"/>
      <c r="DV834" s="20"/>
      <c r="DW834" s="20"/>
      <c r="DX834" s="20"/>
      <c r="DY834" s="20"/>
      <c r="DZ834" s="20"/>
      <c r="EA834" s="20"/>
      <c r="EB834" s="20"/>
      <c r="EC834" s="20"/>
      <c r="ED834" s="20"/>
      <c r="EE834" s="20"/>
      <c r="EF834" s="20"/>
      <c r="EG834" s="20"/>
      <c r="EH834" s="20"/>
      <c r="EI834" s="20"/>
      <c r="EJ834" s="20"/>
    </row>
    <row r="835" spans="1:140" ht="14.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60"/>
      <c r="AD835" s="6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  <c r="DO835" s="20"/>
      <c r="DP835" s="20"/>
      <c r="DQ835" s="20"/>
      <c r="DR835" s="20"/>
      <c r="DS835" s="20"/>
      <c r="DT835" s="20"/>
      <c r="DU835" s="20"/>
      <c r="DV835" s="20"/>
      <c r="DW835" s="20"/>
      <c r="DX835" s="20"/>
      <c r="DY835" s="20"/>
      <c r="DZ835" s="20"/>
      <c r="EA835" s="20"/>
      <c r="EB835" s="20"/>
      <c r="EC835" s="20"/>
      <c r="ED835" s="20"/>
      <c r="EE835" s="20"/>
      <c r="EF835" s="20"/>
      <c r="EG835" s="20"/>
      <c r="EH835" s="20"/>
      <c r="EI835" s="20"/>
      <c r="EJ835" s="20"/>
    </row>
    <row r="836" spans="1:140" ht="14.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60"/>
      <c r="AD836" s="6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  <c r="DO836" s="20"/>
      <c r="DP836" s="20"/>
      <c r="DQ836" s="20"/>
      <c r="DR836" s="20"/>
      <c r="DS836" s="20"/>
      <c r="DT836" s="20"/>
      <c r="DU836" s="20"/>
      <c r="DV836" s="20"/>
      <c r="DW836" s="20"/>
      <c r="DX836" s="20"/>
      <c r="DY836" s="20"/>
      <c r="DZ836" s="20"/>
      <c r="EA836" s="20"/>
      <c r="EB836" s="20"/>
      <c r="EC836" s="20"/>
      <c r="ED836" s="20"/>
      <c r="EE836" s="20"/>
      <c r="EF836" s="20"/>
      <c r="EG836" s="20"/>
      <c r="EH836" s="20"/>
      <c r="EI836" s="20"/>
      <c r="EJ836" s="20"/>
    </row>
    <row r="837" spans="1:140" ht="14.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60"/>
      <c r="AD837" s="6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  <c r="DO837" s="20"/>
      <c r="DP837" s="20"/>
      <c r="DQ837" s="20"/>
      <c r="DR837" s="20"/>
      <c r="DS837" s="20"/>
      <c r="DT837" s="20"/>
      <c r="DU837" s="20"/>
      <c r="DV837" s="20"/>
      <c r="DW837" s="20"/>
      <c r="DX837" s="20"/>
      <c r="DY837" s="20"/>
      <c r="DZ837" s="20"/>
      <c r="EA837" s="20"/>
      <c r="EB837" s="20"/>
      <c r="EC837" s="20"/>
      <c r="ED837" s="20"/>
      <c r="EE837" s="20"/>
      <c r="EF837" s="20"/>
      <c r="EG837" s="20"/>
      <c r="EH837" s="20"/>
      <c r="EI837" s="20"/>
      <c r="EJ837" s="20"/>
    </row>
    <row r="838" spans="1:140" ht="14.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60"/>
      <c r="AD838" s="6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  <c r="DO838" s="20"/>
      <c r="DP838" s="20"/>
      <c r="DQ838" s="20"/>
      <c r="DR838" s="20"/>
      <c r="DS838" s="20"/>
      <c r="DT838" s="20"/>
      <c r="DU838" s="20"/>
      <c r="DV838" s="20"/>
      <c r="DW838" s="20"/>
      <c r="DX838" s="20"/>
      <c r="DY838" s="20"/>
      <c r="DZ838" s="20"/>
      <c r="EA838" s="20"/>
      <c r="EB838" s="20"/>
      <c r="EC838" s="20"/>
      <c r="ED838" s="20"/>
      <c r="EE838" s="20"/>
      <c r="EF838" s="20"/>
      <c r="EG838" s="20"/>
      <c r="EH838" s="20"/>
      <c r="EI838" s="20"/>
      <c r="EJ838" s="20"/>
    </row>
    <row r="839" spans="1:140" ht="14.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60"/>
      <c r="AD839" s="6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  <c r="DO839" s="20"/>
      <c r="DP839" s="20"/>
      <c r="DQ839" s="20"/>
      <c r="DR839" s="20"/>
      <c r="DS839" s="20"/>
      <c r="DT839" s="20"/>
      <c r="DU839" s="20"/>
      <c r="DV839" s="20"/>
      <c r="DW839" s="20"/>
      <c r="DX839" s="20"/>
      <c r="DY839" s="20"/>
      <c r="DZ839" s="20"/>
      <c r="EA839" s="20"/>
      <c r="EB839" s="20"/>
      <c r="EC839" s="20"/>
      <c r="ED839" s="20"/>
      <c r="EE839" s="20"/>
      <c r="EF839" s="20"/>
      <c r="EG839" s="20"/>
      <c r="EH839" s="20"/>
      <c r="EI839" s="20"/>
      <c r="EJ839" s="20"/>
    </row>
    <row r="840" spans="1:140" ht="14.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60"/>
      <c r="AD840" s="6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20"/>
      <c r="DT840" s="20"/>
      <c r="DU840" s="20"/>
      <c r="DV840" s="20"/>
      <c r="DW840" s="20"/>
      <c r="DX840" s="20"/>
      <c r="DY840" s="20"/>
      <c r="DZ840" s="20"/>
      <c r="EA840" s="20"/>
      <c r="EB840" s="20"/>
      <c r="EC840" s="20"/>
      <c r="ED840" s="20"/>
      <c r="EE840" s="20"/>
      <c r="EF840" s="20"/>
      <c r="EG840" s="20"/>
      <c r="EH840" s="20"/>
      <c r="EI840" s="20"/>
      <c r="EJ840" s="20"/>
    </row>
    <row r="841" spans="1:140" ht="14.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60"/>
      <c r="AD841" s="6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20"/>
      <c r="DT841" s="20"/>
      <c r="DU841" s="20"/>
      <c r="DV841" s="20"/>
      <c r="DW841" s="20"/>
      <c r="DX841" s="20"/>
      <c r="DY841" s="20"/>
      <c r="DZ841" s="20"/>
      <c r="EA841" s="20"/>
      <c r="EB841" s="20"/>
      <c r="EC841" s="20"/>
      <c r="ED841" s="20"/>
      <c r="EE841" s="20"/>
      <c r="EF841" s="20"/>
      <c r="EG841" s="20"/>
      <c r="EH841" s="20"/>
      <c r="EI841" s="20"/>
      <c r="EJ841" s="20"/>
    </row>
    <row r="842" spans="1:140" ht="14.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60"/>
      <c r="AD842" s="6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  <c r="DO842" s="20"/>
      <c r="DP842" s="20"/>
      <c r="DQ842" s="20"/>
      <c r="DR842" s="20"/>
      <c r="DS842" s="20"/>
      <c r="DT842" s="20"/>
      <c r="DU842" s="20"/>
      <c r="DV842" s="20"/>
      <c r="DW842" s="20"/>
      <c r="DX842" s="20"/>
      <c r="DY842" s="20"/>
      <c r="DZ842" s="20"/>
      <c r="EA842" s="20"/>
      <c r="EB842" s="20"/>
      <c r="EC842" s="20"/>
      <c r="ED842" s="20"/>
      <c r="EE842" s="20"/>
      <c r="EF842" s="20"/>
      <c r="EG842" s="20"/>
      <c r="EH842" s="20"/>
      <c r="EI842" s="20"/>
      <c r="EJ842" s="20"/>
    </row>
    <row r="843" spans="1:140" ht="14.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60"/>
      <c r="AD843" s="6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20"/>
      <c r="DT843" s="20"/>
      <c r="DU843" s="20"/>
      <c r="DV843" s="20"/>
      <c r="DW843" s="20"/>
      <c r="DX843" s="20"/>
      <c r="DY843" s="20"/>
      <c r="DZ843" s="20"/>
      <c r="EA843" s="20"/>
      <c r="EB843" s="20"/>
      <c r="EC843" s="20"/>
      <c r="ED843" s="20"/>
      <c r="EE843" s="20"/>
      <c r="EF843" s="20"/>
      <c r="EG843" s="20"/>
      <c r="EH843" s="20"/>
      <c r="EI843" s="20"/>
      <c r="EJ843" s="20"/>
    </row>
    <row r="844" spans="1:140" ht="14.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60"/>
      <c r="AD844" s="6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20"/>
      <c r="DT844" s="20"/>
      <c r="DU844" s="20"/>
      <c r="DV844" s="20"/>
      <c r="DW844" s="20"/>
      <c r="DX844" s="20"/>
      <c r="DY844" s="20"/>
      <c r="DZ844" s="20"/>
      <c r="EA844" s="20"/>
      <c r="EB844" s="20"/>
      <c r="EC844" s="20"/>
      <c r="ED844" s="20"/>
      <c r="EE844" s="20"/>
      <c r="EF844" s="20"/>
      <c r="EG844" s="20"/>
      <c r="EH844" s="20"/>
      <c r="EI844" s="20"/>
      <c r="EJ844" s="20"/>
    </row>
    <row r="845" spans="1:140" ht="14.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60"/>
      <c r="AD845" s="6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20"/>
      <c r="DT845" s="20"/>
      <c r="DU845" s="20"/>
      <c r="DV845" s="20"/>
      <c r="DW845" s="20"/>
      <c r="DX845" s="20"/>
      <c r="DY845" s="20"/>
      <c r="DZ845" s="20"/>
      <c r="EA845" s="20"/>
      <c r="EB845" s="20"/>
      <c r="EC845" s="20"/>
      <c r="ED845" s="20"/>
      <c r="EE845" s="20"/>
      <c r="EF845" s="20"/>
      <c r="EG845" s="20"/>
      <c r="EH845" s="20"/>
      <c r="EI845" s="20"/>
      <c r="EJ845" s="20"/>
    </row>
    <row r="846" spans="1:140" ht="14.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60"/>
      <c r="AD846" s="6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20"/>
      <c r="DT846" s="20"/>
      <c r="DU846" s="20"/>
      <c r="DV846" s="20"/>
      <c r="DW846" s="20"/>
      <c r="DX846" s="20"/>
      <c r="DY846" s="20"/>
      <c r="DZ846" s="20"/>
      <c r="EA846" s="20"/>
      <c r="EB846" s="20"/>
      <c r="EC846" s="20"/>
      <c r="ED846" s="20"/>
      <c r="EE846" s="20"/>
      <c r="EF846" s="20"/>
      <c r="EG846" s="20"/>
      <c r="EH846" s="20"/>
      <c r="EI846" s="20"/>
      <c r="EJ846" s="20"/>
    </row>
    <row r="847" spans="1:140" ht="14.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60"/>
      <c r="AD847" s="6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20"/>
      <c r="DT847" s="20"/>
      <c r="DU847" s="20"/>
      <c r="DV847" s="20"/>
      <c r="DW847" s="20"/>
      <c r="DX847" s="20"/>
      <c r="DY847" s="20"/>
      <c r="DZ847" s="20"/>
      <c r="EA847" s="20"/>
      <c r="EB847" s="20"/>
      <c r="EC847" s="20"/>
      <c r="ED847" s="20"/>
      <c r="EE847" s="20"/>
      <c r="EF847" s="20"/>
      <c r="EG847" s="20"/>
      <c r="EH847" s="20"/>
      <c r="EI847" s="20"/>
      <c r="EJ847" s="20"/>
    </row>
    <row r="848" spans="1:140" ht="14.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60"/>
      <c r="AD848" s="6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20"/>
      <c r="DT848" s="20"/>
      <c r="DU848" s="20"/>
      <c r="DV848" s="20"/>
      <c r="DW848" s="20"/>
      <c r="DX848" s="20"/>
      <c r="DY848" s="20"/>
      <c r="DZ848" s="20"/>
      <c r="EA848" s="20"/>
      <c r="EB848" s="20"/>
      <c r="EC848" s="20"/>
      <c r="ED848" s="20"/>
      <c r="EE848" s="20"/>
      <c r="EF848" s="20"/>
      <c r="EG848" s="20"/>
      <c r="EH848" s="20"/>
      <c r="EI848" s="20"/>
      <c r="EJ848" s="20"/>
    </row>
    <row r="849" spans="1:140" ht="14.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60"/>
      <c r="AD849" s="6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  <c r="DO849" s="20"/>
      <c r="DP849" s="20"/>
      <c r="DQ849" s="20"/>
      <c r="DR849" s="20"/>
      <c r="DS849" s="20"/>
      <c r="DT849" s="20"/>
      <c r="DU849" s="20"/>
      <c r="DV849" s="20"/>
      <c r="DW849" s="20"/>
      <c r="DX849" s="20"/>
      <c r="DY849" s="20"/>
      <c r="DZ849" s="20"/>
      <c r="EA849" s="20"/>
      <c r="EB849" s="20"/>
      <c r="EC849" s="20"/>
      <c r="ED849" s="20"/>
      <c r="EE849" s="20"/>
      <c r="EF849" s="20"/>
      <c r="EG849" s="20"/>
      <c r="EH849" s="20"/>
      <c r="EI849" s="20"/>
      <c r="EJ849" s="20"/>
    </row>
    <row r="850" spans="1:140" ht="14.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60"/>
      <c r="AD850" s="6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  <c r="DO850" s="20"/>
      <c r="DP850" s="20"/>
      <c r="DQ850" s="20"/>
      <c r="DR850" s="20"/>
      <c r="DS850" s="20"/>
      <c r="DT850" s="20"/>
      <c r="DU850" s="20"/>
      <c r="DV850" s="20"/>
      <c r="DW850" s="20"/>
      <c r="DX850" s="20"/>
      <c r="DY850" s="20"/>
      <c r="DZ850" s="20"/>
      <c r="EA850" s="20"/>
      <c r="EB850" s="20"/>
      <c r="EC850" s="20"/>
      <c r="ED850" s="20"/>
      <c r="EE850" s="20"/>
      <c r="EF850" s="20"/>
      <c r="EG850" s="20"/>
      <c r="EH850" s="20"/>
      <c r="EI850" s="20"/>
      <c r="EJ850" s="20"/>
    </row>
    <row r="851" spans="1:140" ht="14.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60"/>
      <c r="AD851" s="6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  <c r="DO851" s="20"/>
      <c r="DP851" s="20"/>
      <c r="DQ851" s="20"/>
      <c r="DR851" s="20"/>
      <c r="DS851" s="20"/>
      <c r="DT851" s="20"/>
      <c r="DU851" s="20"/>
      <c r="DV851" s="20"/>
      <c r="DW851" s="20"/>
      <c r="DX851" s="20"/>
      <c r="DY851" s="20"/>
      <c r="DZ851" s="20"/>
      <c r="EA851" s="20"/>
      <c r="EB851" s="20"/>
      <c r="EC851" s="20"/>
      <c r="ED851" s="20"/>
      <c r="EE851" s="20"/>
      <c r="EF851" s="20"/>
      <c r="EG851" s="20"/>
      <c r="EH851" s="20"/>
      <c r="EI851" s="20"/>
      <c r="EJ851" s="20"/>
    </row>
    <row r="852" spans="1:140" ht="14.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60"/>
      <c r="AD852" s="6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  <c r="DO852" s="20"/>
      <c r="DP852" s="20"/>
      <c r="DQ852" s="20"/>
      <c r="DR852" s="20"/>
      <c r="DS852" s="20"/>
      <c r="DT852" s="20"/>
      <c r="DU852" s="20"/>
      <c r="DV852" s="20"/>
      <c r="DW852" s="20"/>
      <c r="DX852" s="20"/>
      <c r="DY852" s="20"/>
      <c r="DZ852" s="20"/>
      <c r="EA852" s="20"/>
      <c r="EB852" s="20"/>
      <c r="EC852" s="20"/>
      <c r="ED852" s="20"/>
      <c r="EE852" s="20"/>
      <c r="EF852" s="20"/>
      <c r="EG852" s="20"/>
      <c r="EH852" s="20"/>
      <c r="EI852" s="20"/>
      <c r="EJ852" s="20"/>
    </row>
    <row r="853" spans="1:140" ht="14.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60"/>
      <c r="AD853" s="6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  <c r="DO853" s="20"/>
      <c r="DP853" s="20"/>
      <c r="DQ853" s="20"/>
      <c r="DR853" s="20"/>
      <c r="DS853" s="20"/>
      <c r="DT853" s="20"/>
      <c r="DU853" s="20"/>
      <c r="DV853" s="20"/>
      <c r="DW853" s="20"/>
      <c r="DX853" s="20"/>
      <c r="DY853" s="20"/>
      <c r="DZ853" s="20"/>
      <c r="EA853" s="20"/>
      <c r="EB853" s="20"/>
      <c r="EC853" s="20"/>
      <c r="ED853" s="20"/>
      <c r="EE853" s="20"/>
      <c r="EF853" s="20"/>
      <c r="EG853" s="20"/>
      <c r="EH853" s="20"/>
      <c r="EI853" s="20"/>
      <c r="EJ853" s="20"/>
    </row>
    <row r="854" spans="1:140" ht="14.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60"/>
      <c r="AD854" s="6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  <c r="DO854" s="20"/>
      <c r="DP854" s="20"/>
      <c r="DQ854" s="20"/>
      <c r="DR854" s="20"/>
      <c r="DS854" s="20"/>
      <c r="DT854" s="20"/>
      <c r="DU854" s="20"/>
      <c r="DV854" s="20"/>
      <c r="DW854" s="20"/>
      <c r="DX854" s="20"/>
      <c r="DY854" s="20"/>
      <c r="DZ854" s="20"/>
      <c r="EA854" s="20"/>
      <c r="EB854" s="20"/>
      <c r="EC854" s="20"/>
      <c r="ED854" s="20"/>
      <c r="EE854" s="20"/>
      <c r="EF854" s="20"/>
      <c r="EG854" s="20"/>
      <c r="EH854" s="20"/>
      <c r="EI854" s="20"/>
      <c r="EJ854" s="20"/>
    </row>
    <row r="855" spans="1:140" ht="14.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60"/>
      <c r="AD855" s="6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  <c r="DO855" s="20"/>
      <c r="DP855" s="20"/>
      <c r="DQ855" s="20"/>
      <c r="DR855" s="20"/>
      <c r="DS855" s="20"/>
      <c r="DT855" s="20"/>
      <c r="DU855" s="20"/>
      <c r="DV855" s="20"/>
      <c r="DW855" s="20"/>
      <c r="DX855" s="20"/>
      <c r="DY855" s="20"/>
      <c r="DZ855" s="20"/>
      <c r="EA855" s="20"/>
      <c r="EB855" s="20"/>
      <c r="EC855" s="20"/>
      <c r="ED855" s="20"/>
      <c r="EE855" s="20"/>
      <c r="EF855" s="20"/>
      <c r="EG855" s="20"/>
      <c r="EH855" s="20"/>
      <c r="EI855" s="20"/>
      <c r="EJ855" s="20"/>
    </row>
    <row r="856" spans="1:140" ht="14.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60"/>
      <c r="AD856" s="6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  <c r="DO856" s="20"/>
      <c r="DP856" s="20"/>
      <c r="DQ856" s="20"/>
      <c r="DR856" s="20"/>
      <c r="DS856" s="20"/>
      <c r="DT856" s="20"/>
      <c r="DU856" s="20"/>
      <c r="DV856" s="20"/>
      <c r="DW856" s="20"/>
      <c r="DX856" s="20"/>
      <c r="DY856" s="20"/>
      <c r="DZ856" s="20"/>
      <c r="EA856" s="20"/>
      <c r="EB856" s="20"/>
      <c r="EC856" s="20"/>
      <c r="ED856" s="20"/>
      <c r="EE856" s="20"/>
      <c r="EF856" s="20"/>
      <c r="EG856" s="20"/>
      <c r="EH856" s="20"/>
      <c r="EI856" s="20"/>
      <c r="EJ856" s="20"/>
    </row>
    <row r="857" spans="1:140" ht="14.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60"/>
      <c r="AD857" s="6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  <c r="DO857" s="20"/>
      <c r="DP857" s="20"/>
      <c r="DQ857" s="20"/>
      <c r="DR857" s="20"/>
      <c r="DS857" s="20"/>
      <c r="DT857" s="20"/>
      <c r="DU857" s="20"/>
      <c r="DV857" s="20"/>
      <c r="DW857" s="20"/>
      <c r="DX857" s="20"/>
      <c r="DY857" s="20"/>
      <c r="DZ857" s="20"/>
      <c r="EA857" s="20"/>
      <c r="EB857" s="20"/>
      <c r="EC857" s="20"/>
      <c r="ED857" s="20"/>
      <c r="EE857" s="20"/>
      <c r="EF857" s="20"/>
      <c r="EG857" s="20"/>
      <c r="EH857" s="20"/>
      <c r="EI857" s="20"/>
      <c r="EJ857" s="20"/>
    </row>
    <row r="858" spans="1:140" ht="14.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60"/>
      <c r="AD858" s="6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  <c r="DO858" s="20"/>
      <c r="DP858" s="20"/>
      <c r="DQ858" s="20"/>
      <c r="DR858" s="20"/>
      <c r="DS858" s="20"/>
      <c r="DT858" s="20"/>
      <c r="DU858" s="20"/>
      <c r="DV858" s="20"/>
      <c r="DW858" s="20"/>
      <c r="DX858" s="20"/>
      <c r="DY858" s="20"/>
      <c r="DZ858" s="20"/>
      <c r="EA858" s="20"/>
      <c r="EB858" s="20"/>
      <c r="EC858" s="20"/>
      <c r="ED858" s="20"/>
      <c r="EE858" s="20"/>
      <c r="EF858" s="20"/>
      <c r="EG858" s="20"/>
      <c r="EH858" s="20"/>
      <c r="EI858" s="20"/>
      <c r="EJ858" s="20"/>
    </row>
    <row r="859" spans="1:140" ht="14.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60"/>
      <c r="AD859" s="6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  <c r="DO859" s="20"/>
      <c r="DP859" s="20"/>
      <c r="DQ859" s="20"/>
      <c r="DR859" s="20"/>
      <c r="DS859" s="20"/>
      <c r="DT859" s="20"/>
      <c r="DU859" s="20"/>
      <c r="DV859" s="20"/>
      <c r="DW859" s="20"/>
      <c r="DX859" s="20"/>
      <c r="DY859" s="20"/>
      <c r="DZ859" s="20"/>
      <c r="EA859" s="20"/>
      <c r="EB859" s="20"/>
      <c r="EC859" s="20"/>
      <c r="ED859" s="20"/>
      <c r="EE859" s="20"/>
      <c r="EF859" s="20"/>
      <c r="EG859" s="20"/>
      <c r="EH859" s="20"/>
      <c r="EI859" s="20"/>
      <c r="EJ859" s="20"/>
    </row>
    <row r="860" spans="1:140" ht="14.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60"/>
      <c r="AD860" s="6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  <c r="DO860" s="20"/>
      <c r="DP860" s="20"/>
      <c r="DQ860" s="20"/>
      <c r="DR860" s="20"/>
      <c r="DS860" s="20"/>
      <c r="DT860" s="20"/>
      <c r="DU860" s="20"/>
      <c r="DV860" s="20"/>
      <c r="DW860" s="20"/>
      <c r="DX860" s="20"/>
      <c r="DY860" s="20"/>
      <c r="DZ860" s="20"/>
      <c r="EA860" s="20"/>
      <c r="EB860" s="20"/>
      <c r="EC860" s="20"/>
      <c r="ED860" s="20"/>
      <c r="EE860" s="20"/>
      <c r="EF860" s="20"/>
      <c r="EG860" s="20"/>
      <c r="EH860" s="20"/>
      <c r="EI860" s="20"/>
      <c r="EJ860" s="20"/>
    </row>
    <row r="861" spans="1:140" ht="14.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60"/>
      <c r="AD861" s="6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  <c r="DO861" s="20"/>
      <c r="DP861" s="20"/>
      <c r="DQ861" s="20"/>
      <c r="DR861" s="20"/>
      <c r="DS861" s="20"/>
      <c r="DT861" s="20"/>
      <c r="DU861" s="20"/>
      <c r="DV861" s="20"/>
      <c r="DW861" s="20"/>
      <c r="DX861" s="20"/>
      <c r="DY861" s="20"/>
      <c r="DZ861" s="20"/>
      <c r="EA861" s="20"/>
      <c r="EB861" s="20"/>
      <c r="EC861" s="20"/>
      <c r="ED861" s="20"/>
      <c r="EE861" s="20"/>
      <c r="EF861" s="20"/>
      <c r="EG861" s="20"/>
      <c r="EH861" s="20"/>
      <c r="EI861" s="20"/>
      <c r="EJ861" s="20"/>
    </row>
    <row r="862" spans="1:140" ht="14.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60"/>
      <c r="AD862" s="6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  <c r="DO862" s="20"/>
      <c r="DP862" s="20"/>
      <c r="DQ862" s="20"/>
      <c r="DR862" s="20"/>
      <c r="DS862" s="20"/>
      <c r="DT862" s="20"/>
      <c r="DU862" s="20"/>
      <c r="DV862" s="20"/>
      <c r="DW862" s="20"/>
      <c r="DX862" s="20"/>
      <c r="DY862" s="20"/>
      <c r="DZ862" s="20"/>
      <c r="EA862" s="20"/>
      <c r="EB862" s="20"/>
      <c r="EC862" s="20"/>
      <c r="ED862" s="20"/>
      <c r="EE862" s="20"/>
      <c r="EF862" s="20"/>
      <c r="EG862" s="20"/>
      <c r="EH862" s="20"/>
      <c r="EI862" s="20"/>
      <c r="EJ862" s="20"/>
    </row>
    <row r="863" spans="1:140" ht="14.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60"/>
      <c r="AD863" s="6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  <c r="DO863" s="20"/>
      <c r="DP863" s="20"/>
      <c r="DQ863" s="20"/>
      <c r="DR863" s="20"/>
      <c r="DS863" s="20"/>
      <c r="DT863" s="20"/>
      <c r="DU863" s="20"/>
      <c r="DV863" s="20"/>
      <c r="DW863" s="20"/>
      <c r="DX863" s="20"/>
      <c r="DY863" s="20"/>
      <c r="DZ863" s="20"/>
      <c r="EA863" s="20"/>
      <c r="EB863" s="20"/>
      <c r="EC863" s="20"/>
      <c r="ED863" s="20"/>
      <c r="EE863" s="20"/>
      <c r="EF863" s="20"/>
      <c r="EG863" s="20"/>
      <c r="EH863" s="20"/>
      <c r="EI863" s="20"/>
      <c r="EJ863" s="20"/>
    </row>
    <row r="864" spans="1:140" ht="14.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60"/>
      <c r="AD864" s="6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  <c r="DO864" s="20"/>
      <c r="DP864" s="20"/>
      <c r="DQ864" s="20"/>
      <c r="DR864" s="20"/>
      <c r="DS864" s="20"/>
      <c r="DT864" s="20"/>
      <c r="DU864" s="20"/>
      <c r="DV864" s="20"/>
      <c r="DW864" s="20"/>
      <c r="DX864" s="20"/>
      <c r="DY864" s="20"/>
      <c r="DZ864" s="20"/>
      <c r="EA864" s="20"/>
      <c r="EB864" s="20"/>
      <c r="EC864" s="20"/>
      <c r="ED864" s="20"/>
      <c r="EE864" s="20"/>
      <c r="EF864" s="20"/>
      <c r="EG864" s="20"/>
      <c r="EH864" s="20"/>
      <c r="EI864" s="20"/>
      <c r="EJ864" s="20"/>
    </row>
    <row r="865" spans="1:140" ht="14.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60"/>
      <c r="AD865" s="6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  <c r="DO865" s="20"/>
      <c r="DP865" s="20"/>
      <c r="DQ865" s="20"/>
      <c r="DR865" s="20"/>
      <c r="DS865" s="20"/>
      <c r="DT865" s="20"/>
      <c r="DU865" s="20"/>
      <c r="DV865" s="20"/>
      <c r="DW865" s="20"/>
      <c r="DX865" s="20"/>
      <c r="DY865" s="20"/>
      <c r="DZ865" s="20"/>
      <c r="EA865" s="20"/>
      <c r="EB865" s="20"/>
      <c r="EC865" s="20"/>
      <c r="ED865" s="20"/>
      <c r="EE865" s="20"/>
      <c r="EF865" s="20"/>
      <c r="EG865" s="20"/>
      <c r="EH865" s="20"/>
      <c r="EI865" s="20"/>
      <c r="EJ865" s="20"/>
    </row>
    <row r="866" spans="1:140" ht="14.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60"/>
      <c r="AD866" s="6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  <c r="DO866" s="20"/>
      <c r="DP866" s="20"/>
      <c r="DQ866" s="20"/>
      <c r="DR866" s="20"/>
      <c r="DS866" s="20"/>
      <c r="DT866" s="20"/>
      <c r="DU866" s="20"/>
      <c r="DV866" s="20"/>
      <c r="DW866" s="20"/>
      <c r="DX866" s="20"/>
      <c r="DY866" s="20"/>
      <c r="DZ866" s="20"/>
      <c r="EA866" s="20"/>
      <c r="EB866" s="20"/>
      <c r="EC866" s="20"/>
      <c r="ED866" s="20"/>
      <c r="EE866" s="20"/>
      <c r="EF866" s="20"/>
      <c r="EG866" s="20"/>
      <c r="EH866" s="20"/>
      <c r="EI866" s="20"/>
      <c r="EJ866" s="20"/>
    </row>
    <row r="867" spans="1:140" ht="14.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60"/>
      <c r="AD867" s="6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  <c r="DO867" s="20"/>
      <c r="DP867" s="20"/>
      <c r="DQ867" s="20"/>
      <c r="DR867" s="20"/>
      <c r="DS867" s="20"/>
      <c r="DT867" s="20"/>
      <c r="DU867" s="20"/>
      <c r="DV867" s="20"/>
      <c r="DW867" s="20"/>
      <c r="DX867" s="20"/>
      <c r="DY867" s="20"/>
      <c r="DZ867" s="20"/>
      <c r="EA867" s="20"/>
      <c r="EB867" s="20"/>
      <c r="EC867" s="20"/>
      <c r="ED867" s="20"/>
      <c r="EE867" s="20"/>
      <c r="EF867" s="20"/>
      <c r="EG867" s="20"/>
      <c r="EH867" s="20"/>
      <c r="EI867" s="20"/>
      <c r="EJ867" s="20"/>
    </row>
    <row r="868" spans="1:140" ht="14.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60"/>
      <c r="AD868" s="6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  <c r="DO868" s="20"/>
      <c r="DP868" s="20"/>
      <c r="DQ868" s="20"/>
      <c r="DR868" s="20"/>
      <c r="DS868" s="20"/>
      <c r="DT868" s="20"/>
      <c r="DU868" s="20"/>
      <c r="DV868" s="20"/>
      <c r="DW868" s="20"/>
      <c r="DX868" s="20"/>
      <c r="DY868" s="20"/>
      <c r="DZ868" s="20"/>
      <c r="EA868" s="20"/>
      <c r="EB868" s="20"/>
      <c r="EC868" s="20"/>
      <c r="ED868" s="20"/>
      <c r="EE868" s="20"/>
      <c r="EF868" s="20"/>
      <c r="EG868" s="20"/>
      <c r="EH868" s="20"/>
      <c r="EI868" s="20"/>
      <c r="EJ868" s="20"/>
    </row>
    <row r="869" spans="1:140" ht="14.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60"/>
      <c r="AD869" s="6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  <c r="DO869" s="20"/>
      <c r="DP869" s="20"/>
      <c r="DQ869" s="20"/>
      <c r="DR869" s="20"/>
      <c r="DS869" s="20"/>
      <c r="DT869" s="20"/>
      <c r="DU869" s="20"/>
      <c r="DV869" s="20"/>
      <c r="DW869" s="20"/>
      <c r="DX869" s="20"/>
      <c r="DY869" s="20"/>
      <c r="DZ869" s="20"/>
      <c r="EA869" s="20"/>
      <c r="EB869" s="20"/>
      <c r="EC869" s="20"/>
      <c r="ED869" s="20"/>
      <c r="EE869" s="20"/>
      <c r="EF869" s="20"/>
      <c r="EG869" s="20"/>
      <c r="EH869" s="20"/>
      <c r="EI869" s="20"/>
      <c r="EJ869" s="20"/>
    </row>
    <row r="870" spans="1:140" ht="14.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60"/>
      <c r="AD870" s="6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  <c r="DO870" s="20"/>
      <c r="DP870" s="20"/>
      <c r="DQ870" s="20"/>
      <c r="DR870" s="20"/>
      <c r="DS870" s="20"/>
      <c r="DT870" s="20"/>
      <c r="DU870" s="20"/>
      <c r="DV870" s="20"/>
      <c r="DW870" s="20"/>
      <c r="DX870" s="20"/>
      <c r="DY870" s="20"/>
      <c r="DZ870" s="20"/>
      <c r="EA870" s="20"/>
      <c r="EB870" s="20"/>
      <c r="EC870" s="20"/>
      <c r="ED870" s="20"/>
      <c r="EE870" s="20"/>
      <c r="EF870" s="20"/>
      <c r="EG870" s="20"/>
      <c r="EH870" s="20"/>
      <c r="EI870" s="20"/>
      <c r="EJ870" s="20"/>
    </row>
    <row r="871" spans="1:140" ht="14.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60"/>
      <c r="AD871" s="6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  <c r="DO871" s="20"/>
      <c r="DP871" s="20"/>
      <c r="DQ871" s="20"/>
      <c r="DR871" s="20"/>
      <c r="DS871" s="20"/>
      <c r="DT871" s="20"/>
      <c r="DU871" s="20"/>
      <c r="DV871" s="20"/>
      <c r="DW871" s="20"/>
      <c r="DX871" s="20"/>
      <c r="DY871" s="20"/>
      <c r="DZ871" s="20"/>
      <c r="EA871" s="20"/>
      <c r="EB871" s="20"/>
      <c r="EC871" s="20"/>
      <c r="ED871" s="20"/>
      <c r="EE871" s="20"/>
      <c r="EF871" s="20"/>
      <c r="EG871" s="20"/>
      <c r="EH871" s="20"/>
      <c r="EI871" s="20"/>
      <c r="EJ871" s="20"/>
    </row>
    <row r="872" spans="1:140" ht="14.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60"/>
      <c r="AD872" s="6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  <c r="DO872" s="20"/>
      <c r="DP872" s="20"/>
      <c r="DQ872" s="20"/>
      <c r="DR872" s="20"/>
      <c r="DS872" s="20"/>
      <c r="DT872" s="20"/>
      <c r="DU872" s="20"/>
      <c r="DV872" s="20"/>
      <c r="DW872" s="20"/>
      <c r="DX872" s="20"/>
      <c r="DY872" s="20"/>
      <c r="DZ872" s="20"/>
      <c r="EA872" s="20"/>
      <c r="EB872" s="20"/>
      <c r="EC872" s="20"/>
      <c r="ED872" s="20"/>
      <c r="EE872" s="20"/>
      <c r="EF872" s="20"/>
      <c r="EG872" s="20"/>
      <c r="EH872" s="20"/>
      <c r="EI872" s="20"/>
      <c r="EJ872" s="20"/>
    </row>
    <row r="873" spans="1:140" ht="14.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60"/>
      <c r="AD873" s="6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  <c r="DO873" s="20"/>
      <c r="DP873" s="20"/>
      <c r="DQ873" s="20"/>
      <c r="DR873" s="20"/>
      <c r="DS873" s="20"/>
      <c r="DT873" s="20"/>
      <c r="DU873" s="20"/>
      <c r="DV873" s="20"/>
      <c r="DW873" s="20"/>
      <c r="DX873" s="20"/>
      <c r="DY873" s="20"/>
      <c r="DZ873" s="20"/>
      <c r="EA873" s="20"/>
      <c r="EB873" s="20"/>
      <c r="EC873" s="20"/>
      <c r="ED873" s="20"/>
      <c r="EE873" s="20"/>
      <c r="EF873" s="20"/>
      <c r="EG873" s="20"/>
      <c r="EH873" s="20"/>
      <c r="EI873" s="20"/>
      <c r="EJ873" s="20"/>
    </row>
    <row r="874" spans="1:140" ht="14.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60"/>
      <c r="AD874" s="6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  <c r="DO874" s="20"/>
      <c r="DP874" s="20"/>
      <c r="DQ874" s="20"/>
      <c r="DR874" s="20"/>
      <c r="DS874" s="20"/>
      <c r="DT874" s="20"/>
      <c r="DU874" s="20"/>
      <c r="DV874" s="20"/>
      <c r="DW874" s="20"/>
      <c r="DX874" s="20"/>
      <c r="DY874" s="20"/>
      <c r="DZ874" s="20"/>
      <c r="EA874" s="20"/>
      <c r="EB874" s="20"/>
      <c r="EC874" s="20"/>
      <c r="ED874" s="20"/>
      <c r="EE874" s="20"/>
      <c r="EF874" s="20"/>
      <c r="EG874" s="20"/>
      <c r="EH874" s="20"/>
      <c r="EI874" s="20"/>
      <c r="EJ874" s="20"/>
    </row>
    <row r="875" spans="1:140" ht="14.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60"/>
      <c r="AD875" s="6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  <c r="DO875" s="20"/>
      <c r="DP875" s="20"/>
      <c r="DQ875" s="20"/>
      <c r="DR875" s="20"/>
      <c r="DS875" s="20"/>
      <c r="DT875" s="20"/>
      <c r="DU875" s="20"/>
      <c r="DV875" s="20"/>
      <c r="DW875" s="20"/>
      <c r="DX875" s="20"/>
      <c r="DY875" s="20"/>
      <c r="DZ875" s="20"/>
      <c r="EA875" s="20"/>
      <c r="EB875" s="20"/>
      <c r="EC875" s="20"/>
      <c r="ED875" s="20"/>
      <c r="EE875" s="20"/>
      <c r="EF875" s="20"/>
      <c r="EG875" s="20"/>
      <c r="EH875" s="20"/>
      <c r="EI875" s="20"/>
      <c r="EJ875" s="20"/>
    </row>
    <row r="876" spans="1:140" ht="14.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60"/>
      <c r="AD876" s="6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  <c r="DO876" s="20"/>
      <c r="DP876" s="20"/>
      <c r="DQ876" s="20"/>
      <c r="DR876" s="20"/>
      <c r="DS876" s="20"/>
      <c r="DT876" s="20"/>
      <c r="DU876" s="20"/>
      <c r="DV876" s="20"/>
      <c r="DW876" s="20"/>
      <c r="DX876" s="20"/>
      <c r="DY876" s="20"/>
      <c r="DZ876" s="20"/>
      <c r="EA876" s="20"/>
      <c r="EB876" s="20"/>
      <c r="EC876" s="20"/>
      <c r="ED876" s="20"/>
      <c r="EE876" s="20"/>
      <c r="EF876" s="20"/>
      <c r="EG876" s="20"/>
      <c r="EH876" s="20"/>
      <c r="EI876" s="20"/>
      <c r="EJ876" s="20"/>
    </row>
    <row r="877" spans="1:140" ht="14.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60"/>
      <c r="AD877" s="6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  <c r="DO877" s="20"/>
      <c r="DP877" s="20"/>
      <c r="DQ877" s="20"/>
      <c r="DR877" s="20"/>
      <c r="DS877" s="20"/>
      <c r="DT877" s="20"/>
      <c r="DU877" s="20"/>
      <c r="DV877" s="20"/>
      <c r="DW877" s="20"/>
      <c r="DX877" s="20"/>
      <c r="DY877" s="20"/>
      <c r="DZ877" s="20"/>
      <c r="EA877" s="20"/>
      <c r="EB877" s="20"/>
      <c r="EC877" s="20"/>
      <c r="ED877" s="20"/>
      <c r="EE877" s="20"/>
      <c r="EF877" s="20"/>
      <c r="EG877" s="20"/>
      <c r="EH877" s="20"/>
      <c r="EI877" s="20"/>
      <c r="EJ877" s="20"/>
    </row>
    <row r="878" spans="1:140" ht="14.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60"/>
      <c r="AD878" s="6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  <c r="DO878" s="20"/>
      <c r="DP878" s="20"/>
      <c r="DQ878" s="20"/>
      <c r="DR878" s="20"/>
      <c r="DS878" s="20"/>
      <c r="DT878" s="20"/>
      <c r="DU878" s="20"/>
      <c r="DV878" s="20"/>
      <c r="DW878" s="20"/>
      <c r="DX878" s="20"/>
      <c r="DY878" s="20"/>
      <c r="DZ878" s="20"/>
      <c r="EA878" s="20"/>
      <c r="EB878" s="20"/>
      <c r="EC878" s="20"/>
      <c r="ED878" s="20"/>
      <c r="EE878" s="20"/>
      <c r="EF878" s="20"/>
      <c r="EG878" s="20"/>
      <c r="EH878" s="20"/>
      <c r="EI878" s="20"/>
      <c r="EJ878" s="20"/>
    </row>
    <row r="879" spans="1:140" ht="14.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60"/>
      <c r="AD879" s="6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20"/>
      <c r="DU879" s="20"/>
      <c r="DV879" s="20"/>
      <c r="DW879" s="20"/>
      <c r="DX879" s="20"/>
      <c r="DY879" s="20"/>
      <c r="DZ879" s="20"/>
      <c r="EA879" s="20"/>
      <c r="EB879" s="20"/>
      <c r="EC879" s="20"/>
      <c r="ED879" s="20"/>
      <c r="EE879" s="20"/>
      <c r="EF879" s="20"/>
      <c r="EG879" s="20"/>
      <c r="EH879" s="20"/>
      <c r="EI879" s="20"/>
      <c r="EJ879" s="20"/>
    </row>
    <row r="880" spans="1:140" ht="14.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60"/>
      <c r="AD880" s="6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  <c r="DO880" s="20"/>
      <c r="DP880" s="20"/>
      <c r="DQ880" s="20"/>
      <c r="DR880" s="20"/>
      <c r="DS880" s="20"/>
      <c r="DT880" s="20"/>
      <c r="DU880" s="20"/>
      <c r="DV880" s="20"/>
      <c r="DW880" s="20"/>
      <c r="DX880" s="20"/>
      <c r="DY880" s="20"/>
      <c r="DZ880" s="20"/>
      <c r="EA880" s="20"/>
      <c r="EB880" s="20"/>
      <c r="EC880" s="20"/>
      <c r="ED880" s="20"/>
      <c r="EE880" s="20"/>
      <c r="EF880" s="20"/>
      <c r="EG880" s="20"/>
      <c r="EH880" s="20"/>
      <c r="EI880" s="20"/>
      <c r="EJ880" s="20"/>
    </row>
    <row r="881" spans="1:140" ht="14.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60"/>
      <c r="AD881" s="6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  <c r="DO881" s="20"/>
      <c r="DP881" s="20"/>
      <c r="DQ881" s="20"/>
      <c r="DR881" s="20"/>
      <c r="DS881" s="20"/>
      <c r="DT881" s="20"/>
      <c r="DU881" s="20"/>
      <c r="DV881" s="20"/>
      <c r="DW881" s="20"/>
      <c r="DX881" s="20"/>
      <c r="DY881" s="20"/>
      <c r="DZ881" s="20"/>
      <c r="EA881" s="20"/>
      <c r="EB881" s="20"/>
      <c r="EC881" s="20"/>
      <c r="ED881" s="20"/>
      <c r="EE881" s="20"/>
      <c r="EF881" s="20"/>
      <c r="EG881" s="20"/>
      <c r="EH881" s="20"/>
      <c r="EI881" s="20"/>
      <c r="EJ881" s="20"/>
    </row>
    <row r="882" spans="1:140" ht="14.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60"/>
      <c r="AD882" s="6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  <c r="DO882" s="20"/>
      <c r="DP882" s="20"/>
      <c r="DQ882" s="20"/>
      <c r="DR882" s="20"/>
      <c r="DS882" s="20"/>
      <c r="DT882" s="20"/>
      <c r="DU882" s="20"/>
      <c r="DV882" s="20"/>
      <c r="DW882" s="20"/>
      <c r="DX882" s="20"/>
      <c r="DY882" s="20"/>
      <c r="DZ882" s="20"/>
      <c r="EA882" s="20"/>
      <c r="EB882" s="20"/>
      <c r="EC882" s="20"/>
      <c r="ED882" s="20"/>
      <c r="EE882" s="20"/>
      <c r="EF882" s="20"/>
      <c r="EG882" s="20"/>
      <c r="EH882" s="20"/>
      <c r="EI882" s="20"/>
      <c r="EJ882" s="20"/>
    </row>
    <row r="883" spans="1:140" ht="14.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60"/>
      <c r="AD883" s="6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  <c r="DO883" s="20"/>
      <c r="DP883" s="20"/>
      <c r="DQ883" s="20"/>
      <c r="DR883" s="20"/>
      <c r="DS883" s="20"/>
      <c r="DT883" s="20"/>
      <c r="DU883" s="20"/>
      <c r="DV883" s="20"/>
      <c r="DW883" s="20"/>
      <c r="DX883" s="20"/>
      <c r="DY883" s="20"/>
      <c r="DZ883" s="20"/>
      <c r="EA883" s="20"/>
      <c r="EB883" s="20"/>
      <c r="EC883" s="20"/>
      <c r="ED883" s="20"/>
      <c r="EE883" s="20"/>
      <c r="EF883" s="20"/>
      <c r="EG883" s="20"/>
      <c r="EH883" s="20"/>
      <c r="EI883" s="20"/>
      <c r="EJ883" s="20"/>
    </row>
    <row r="884" spans="1:140" ht="14.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60"/>
      <c r="AD884" s="6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  <c r="DO884" s="20"/>
      <c r="DP884" s="20"/>
      <c r="DQ884" s="20"/>
      <c r="DR884" s="20"/>
      <c r="DS884" s="20"/>
      <c r="DT884" s="20"/>
      <c r="DU884" s="20"/>
      <c r="DV884" s="20"/>
      <c r="DW884" s="20"/>
      <c r="DX884" s="20"/>
      <c r="DY884" s="20"/>
      <c r="DZ884" s="20"/>
      <c r="EA884" s="20"/>
      <c r="EB884" s="20"/>
      <c r="EC884" s="20"/>
      <c r="ED884" s="20"/>
      <c r="EE884" s="20"/>
      <c r="EF884" s="20"/>
      <c r="EG884" s="20"/>
      <c r="EH884" s="20"/>
      <c r="EI884" s="20"/>
      <c r="EJ884" s="20"/>
    </row>
    <row r="885" spans="1:140" ht="14.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60"/>
      <c r="AD885" s="6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  <c r="DO885" s="20"/>
      <c r="DP885" s="20"/>
      <c r="DQ885" s="20"/>
      <c r="DR885" s="20"/>
      <c r="DS885" s="20"/>
      <c r="DT885" s="20"/>
      <c r="DU885" s="20"/>
      <c r="DV885" s="20"/>
      <c r="DW885" s="20"/>
      <c r="DX885" s="20"/>
      <c r="DY885" s="20"/>
      <c r="DZ885" s="20"/>
      <c r="EA885" s="20"/>
      <c r="EB885" s="20"/>
      <c r="EC885" s="20"/>
      <c r="ED885" s="20"/>
      <c r="EE885" s="20"/>
      <c r="EF885" s="20"/>
      <c r="EG885" s="20"/>
      <c r="EH885" s="20"/>
      <c r="EI885" s="20"/>
      <c r="EJ885" s="20"/>
    </row>
    <row r="886" spans="1:140" ht="14.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60"/>
      <c r="AD886" s="6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  <c r="DO886" s="20"/>
      <c r="DP886" s="20"/>
      <c r="DQ886" s="20"/>
      <c r="DR886" s="20"/>
      <c r="DS886" s="20"/>
      <c r="DT886" s="20"/>
      <c r="DU886" s="20"/>
      <c r="DV886" s="20"/>
      <c r="DW886" s="20"/>
      <c r="DX886" s="20"/>
      <c r="DY886" s="20"/>
      <c r="DZ886" s="20"/>
      <c r="EA886" s="20"/>
      <c r="EB886" s="20"/>
      <c r="EC886" s="20"/>
      <c r="ED886" s="20"/>
      <c r="EE886" s="20"/>
      <c r="EF886" s="20"/>
      <c r="EG886" s="20"/>
      <c r="EH886" s="20"/>
      <c r="EI886" s="20"/>
      <c r="EJ886" s="20"/>
    </row>
    <row r="887" spans="1:140" ht="14.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60"/>
      <c r="AD887" s="6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  <c r="DO887" s="20"/>
      <c r="DP887" s="20"/>
      <c r="DQ887" s="20"/>
      <c r="DR887" s="20"/>
      <c r="DS887" s="20"/>
      <c r="DT887" s="20"/>
      <c r="DU887" s="20"/>
      <c r="DV887" s="20"/>
      <c r="DW887" s="20"/>
      <c r="DX887" s="20"/>
      <c r="DY887" s="20"/>
      <c r="DZ887" s="20"/>
      <c r="EA887" s="20"/>
      <c r="EB887" s="20"/>
      <c r="EC887" s="20"/>
      <c r="ED887" s="20"/>
      <c r="EE887" s="20"/>
      <c r="EF887" s="20"/>
      <c r="EG887" s="20"/>
      <c r="EH887" s="20"/>
      <c r="EI887" s="20"/>
      <c r="EJ887" s="20"/>
    </row>
    <row r="888" spans="1:140" ht="14.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60"/>
      <c r="AD888" s="6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  <c r="DO888" s="20"/>
      <c r="DP888" s="20"/>
      <c r="DQ888" s="20"/>
      <c r="DR888" s="20"/>
      <c r="DS888" s="20"/>
      <c r="DT888" s="20"/>
      <c r="DU888" s="20"/>
      <c r="DV888" s="20"/>
      <c r="DW888" s="20"/>
      <c r="DX888" s="20"/>
      <c r="DY888" s="20"/>
      <c r="DZ888" s="20"/>
      <c r="EA888" s="20"/>
      <c r="EB888" s="20"/>
      <c r="EC888" s="20"/>
      <c r="ED888" s="20"/>
      <c r="EE888" s="20"/>
      <c r="EF888" s="20"/>
      <c r="EG888" s="20"/>
      <c r="EH888" s="20"/>
      <c r="EI888" s="20"/>
      <c r="EJ888" s="20"/>
    </row>
    <row r="889" spans="1:140" ht="14.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60"/>
      <c r="AD889" s="6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  <c r="DO889" s="20"/>
      <c r="DP889" s="20"/>
      <c r="DQ889" s="20"/>
      <c r="DR889" s="20"/>
      <c r="DS889" s="20"/>
      <c r="DT889" s="20"/>
      <c r="DU889" s="20"/>
      <c r="DV889" s="20"/>
      <c r="DW889" s="20"/>
      <c r="DX889" s="20"/>
      <c r="DY889" s="20"/>
      <c r="DZ889" s="20"/>
      <c r="EA889" s="20"/>
      <c r="EB889" s="20"/>
      <c r="EC889" s="20"/>
      <c r="ED889" s="20"/>
      <c r="EE889" s="20"/>
      <c r="EF889" s="20"/>
      <c r="EG889" s="20"/>
      <c r="EH889" s="20"/>
      <c r="EI889" s="20"/>
      <c r="EJ889" s="20"/>
    </row>
    <row r="890" spans="1:140" ht="14.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60"/>
      <c r="AD890" s="6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  <c r="DO890" s="20"/>
      <c r="DP890" s="20"/>
      <c r="DQ890" s="20"/>
      <c r="DR890" s="20"/>
      <c r="DS890" s="20"/>
      <c r="DT890" s="20"/>
      <c r="DU890" s="20"/>
      <c r="DV890" s="20"/>
      <c r="DW890" s="20"/>
      <c r="DX890" s="20"/>
      <c r="DY890" s="20"/>
      <c r="DZ890" s="20"/>
      <c r="EA890" s="20"/>
      <c r="EB890" s="20"/>
      <c r="EC890" s="20"/>
      <c r="ED890" s="20"/>
      <c r="EE890" s="20"/>
      <c r="EF890" s="20"/>
      <c r="EG890" s="20"/>
      <c r="EH890" s="20"/>
      <c r="EI890" s="20"/>
      <c r="EJ890" s="20"/>
    </row>
    <row r="891" spans="1:140" ht="14.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60"/>
      <c r="AD891" s="6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  <c r="DO891" s="20"/>
      <c r="DP891" s="20"/>
      <c r="DQ891" s="20"/>
      <c r="DR891" s="20"/>
      <c r="DS891" s="20"/>
      <c r="DT891" s="20"/>
      <c r="DU891" s="20"/>
      <c r="DV891" s="20"/>
      <c r="DW891" s="20"/>
      <c r="DX891" s="20"/>
      <c r="DY891" s="20"/>
      <c r="DZ891" s="20"/>
      <c r="EA891" s="20"/>
      <c r="EB891" s="20"/>
      <c r="EC891" s="20"/>
      <c r="ED891" s="20"/>
      <c r="EE891" s="20"/>
      <c r="EF891" s="20"/>
      <c r="EG891" s="20"/>
      <c r="EH891" s="20"/>
      <c r="EI891" s="20"/>
      <c r="EJ891" s="20"/>
    </row>
    <row r="892" spans="1:140" ht="14.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60"/>
      <c r="AD892" s="6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  <c r="DO892" s="20"/>
      <c r="DP892" s="20"/>
      <c r="DQ892" s="20"/>
      <c r="DR892" s="20"/>
      <c r="DS892" s="20"/>
      <c r="DT892" s="20"/>
      <c r="DU892" s="20"/>
      <c r="DV892" s="20"/>
      <c r="DW892" s="20"/>
      <c r="DX892" s="20"/>
      <c r="DY892" s="20"/>
      <c r="DZ892" s="20"/>
      <c r="EA892" s="20"/>
      <c r="EB892" s="20"/>
      <c r="EC892" s="20"/>
      <c r="ED892" s="20"/>
      <c r="EE892" s="20"/>
      <c r="EF892" s="20"/>
      <c r="EG892" s="20"/>
      <c r="EH892" s="20"/>
      <c r="EI892" s="20"/>
      <c r="EJ892" s="20"/>
    </row>
    <row r="893" spans="1:140" ht="14.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60"/>
      <c r="AD893" s="6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  <c r="DO893" s="20"/>
      <c r="DP893" s="20"/>
      <c r="DQ893" s="20"/>
      <c r="DR893" s="20"/>
      <c r="DS893" s="20"/>
      <c r="DT893" s="20"/>
      <c r="DU893" s="20"/>
      <c r="DV893" s="20"/>
      <c r="DW893" s="20"/>
      <c r="DX893" s="20"/>
      <c r="DY893" s="20"/>
      <c r="DZ893" s="20"/>
      <c r="EA893" s="20"/>
      <c r="EB893" s="20"/>
      <c r="EC893" s="20"/>
      <c r="ED893" s="20"/>
      <c r="EE893" s="20"/>
      <c r="EF893" s="20"/>
      <c r="EG893" s="20"/>
      <c r="EH893" s="20"/>
      <c r="EI893" s="20"/>
      <c r="EJ893" s="20"/>
    </row>
    <row r="894" spans="1:140" ht="14.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60"/>
      <c r="AD894" s="6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  <c r="DO894" s="20"/>
      <c r="DP894" s="20"/>
      <c r="DQ894" s="20"/>
      <c r="DR894" s="20"/>
      <c r="DS894" s="20"/>
      <c r="DT894" s="20"/>
      <c r="DU894" s="20"/>
      <c r="DV894" s="20"/>
      <c r="DW894" s="20"/>
      <c r="DX894" s="20"/>
      <c r="DY894" s="20"/>
      <c r="DZ894" s="20"/>
      <c r="EA894" s="20"/>
      <c r="EB894" s="20"/>
      <c r="EC894" s="20"/>
      <c r="ED894" s="20"/>
      <c r="EE894" s="20"/>
      <c r="EF894" s="20"/>
      <c r="EG894" s="20"/>
      <c r="EH894" s="20"/>
      <c r="EI894" s="20"/>
      <c r="EJ894" s="20"/>
    </row>
    <row r="895" spans="1:140" ht="14.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60"/>
      <c r="AD895" s="6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  <c r="DO895" s="20"/>
      <c r="DP895" s="20"/>
      <c r="DQ895" s="20"/>
      <c r="DR895" s="20"/>
      <c r="DS895" s="20"/>
      <c r="DT895" s="20"/>
      <c r="DU895" s="20"/>
      <c r="DV895" s="20"/>
      <c r="DW895" s="20"/>
      <c r="DX895" s="20"/>
      <c r="DY895" s="20"/>
      <c r="DZ895" s="20"/>
      <c r="EA895" s="20"/>
      <c r="EB895" s="20"/>
      <c r="EC895" s="20"/>
      <c r="ED895" s="20"/>
      <c r="EE895" s="20"/>
      <c r="EF895" s="20"/>
      <c r="EG895" s="20"/>
      <c r="EH895" s="20"/>
      <c r="EI895" s="20"/>
      <c r="EJ895" s="20"/>
    </row>
    <row r="896" spans="1:140" ht="14.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60"/>
      <c r="AD896" s="6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  <c r="DO896" s="20"/>
      <c r="DP896" s="20"/>
      <c r="DQ896" s="20"/>
      <c r="DR896" s="20"/>
      <c r="DS896" s="20"/>
      <c r="DT896" s="20"/>
      <c r="DU896" s="20"/>
      <c r="DV896" s="20"/>
      <c r="DW896" s="20"/>
      <c r="DX896" s="20"/>
      <c r="DY896" s="20"/>
      <c r="DZ896" s="20"/>
      <c r="EA896" s="20"/>
      <c r="EB896" s="20"/>
      <c r="EC896" s="20"/>
      <c r="ED896" s="20"/>
      <c r="EE896" s="20"/>
      <c r="EF896" s="20"/>
      <c r="EG896" s="20"/>
      <c r="EH896" s="20"/>
      <c r="EI896" s="20"/>
      <c r="EJ896" s="20"/>
    </row>
    <row r="897" spans="1:140" ht="14.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60"/>
      <c r="AD897" s="6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  <c r="DO897" s="20"/>
      <c r="DP897" s="20"/>
      <c r="DQ897" s="20"/>
      <c r="DR897" s="20"/>
      <c r="DS897" s="20"/>
      <c r="DT897" s="20"/>
      <c r="DU897" s="20"/>
      <c r="DV897" s="20"/>
      <c r="DW897" s="20"/>
      <c r="DX897" s="20"/>
      <c r="DY897" s="20"/>
      <c r="DZ897" s="20"/>
      <c r="EA897" s="20"/>
      <c r="EB897" s="20"/>
      <c r="EC897" s="20"/>
      <c r="ED897" s="20"/>
      <c r="EE897" s="20"/>
      <c r="EF897" s="20"/>
      <c r="EG897" s="20"/>
      <c r="EH897" s="20"/>
      <c r="EI897" s="20"/>
      <c r="EJ897" s="20"/>
    </row>
    <row r="898" spans="1:140" ht="14.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60"/>
      <c r="AD898" s="6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  <c r="DO898" s="20"/>
      <c r="DP898" s="20"/>
      <c r="DQ898" s="20"/>
      <c r="DR898" s="20"/>
      <c r="DS898" s="20"/>
      <c r="DT898" s="20"/>
      <c r="DU898" s="20"/>
      <c r="DV898" s="20"/>
      <c r="DW898" s="20"/>
      <c r="DX898" s="20"/>
      <c r="DY898" s="20"/>
      <c r="DZ898" s="20"/>
      <c r="EA898" s="20"/>
      <c r="EB898" s="20"/>
      <c r="EC898" s="20"/>
      <c r="ED898" s="20"/>
      <c r="EE898" s="20"/>
      <c r="EF898" s="20"/>
      <c r="EG898" s="20"/>
      <c r="EH898" s="20"/>
      <c r="EI898" s="20"/>
      <c r="EJ898" s="20"/>
    </row>
    <row r="899" spans="1:140" ht="14.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60"/>
      <c r="AD899" s="6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  <c r="DO899" s="20"/>
      <c r="DP899" s="20"/>
      <c r="DQ899" s="20"/>
      <c r="DR899" s="20"/>
      <c r="DS899" s="20"/>
      <c r="DT899" s="20"/>
      <c r="DU899" s="20"/>
      <c r="DV899" s="20"/>
      <c r="DW899" s="20"/>
      <c r="DX899" s="20"/>
      <c r="DY899" s="20"/>
      <c r="DZ899" s="20"/>
      <c r="EA899" s="20"/>
      <c r="EB899" s="20"/>
      <c r="EC899" s="20"/>
      <c r="ED899" s="20"/>
      <c r="EE899" s="20"/>
      <c r="EF899" s="20"/>
      <c r="EG899" s="20"/>
      <c r="EH899" s="20"/>
      <c r="EI899" s="20"/>
      <c r="EJ899" s="20"/>
    </row>
    <row r="900" spans="1:140" ht="14.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60"/>
      <c r="AD900" s="6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  <c r="DO900" s="20"/>
      <c r="DP900" s="20"/>
      <c r="DQ900" s="20"/>
      <c r="DR900" s="20"/>
      <c r="DS900" s="20"/>
      <c r="DT900" s="20"/>
      <c r="DU900" s="20"/>
      <c r="DV900" s="20"/>
      <c r="DW900" s="20"/>
      <c r="DX900" s="20"/>
      <c r="DY900" s="20"/>
      <c r="DZ900" s="20"/>
      <c r="EA900" s="20"/>
      <c r="EB900" s="20"/>
      <c r="EC900" s="20"/>
      <c r="ED900" s="20"/>
      <c r="EE900" s="20"/>
      <c r="EF900" s="20"/>
      <c r="EG900" s="20"/>
      <c r="EH900" s="20"/>
      <c r="EI900" s="20"/>
      <c r="EJ900" s="20"/>
    </row>
    <row r="901" spans="1:140" ht="14.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60"/>
      <c r="AD901" s="6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  <c r="DO901" s="20"/>
      <c r="DP901" s="20"/>
      <c r="DQ901" s="20"/>
      <c r="DR901" s="20"/>
      <c r="DS901" s="20"/>
      <c r="DT901" s="20"/>
      <c r="DU901" s="20"/>
      <c r="DV901" s="20"/>
      <c r="DW901" s="20"/>
      <c r="DX901" s="20"/>
      <c r="DY901" s="20"/>
      <c r="DZ901" s="20"/>
      <c r="EA901" s="20"/>
      <c r="EB901" s="20"/>
      <c r="EC901" s="20"/>
      <c r="ED901" s="20"/>
      <c r="EE901" s="20"/>
      <c r="EF901" s="20"/>
      <c r="EG901" s="20"/>
      <c r="EH901" s="20"/>
      <c r="EI901" s="20"/>
      <c r="EJ901" s="20"/>
    </row>
    <row r="902" spans="1:140" ht="14.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60"/>
      <c r="AD902" s="6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  <c r="DO902" s="20"/>
      <c r="DP902" s="20"/>
      <c r="DQ902" s="20"/>
      <c r="DR902" s="20"/>
      <c r="DS902" s="20"/>
      <c r="DT902" s="20"/>
      <c r="DU902" s="20"/>
      <c r="DV902" s="20"/>
      <c r="DW902" s="20"/>
      <c r="DX902" s="20"/>
      <c r="DY902" s="20"/>
      <c r="DZ902" s="20"/>
      <c r="EA902" s="20"/>
      <c r="EB902" s="20"/>
      <c r="EC902" s="20"/>
      <c r="ED902" s="20"/>
      <c r="EE902" s="20"/>
      <c r="EF902" s="20"/>
      <c r="EG902" s="20"/>
      <c r="EH902" s="20"/>
      <c r="EI902" s="20"/>
      <c r="EJ902" s="20"/>
    </row>
    <row r="903" spans="1:140" ht="14.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60"/>
      <c r="AD903" s="6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  <c r="DO903" s="20"/>
      <c r="DP903" s="20"/>
      <c r="DQ903" s="20"/>
      <c r="DR903" s="20"/>
      <c r="DS903" s="20"/>
      <c r="DT903" s="20"/>
      <c r="DU903" s="20"/>
      <c r="DV903" s="20"/>
      <c r="DW903" s="20"/>
      <c r="DX903" s="20"/>
      <c r="DY903" s="20"/>
      <c r="DZ903" s="20"/>
      <c r="EA903" s="20"/>
      <c r="EB903" s="20"/>
      <c r="EC903" s="20"/>
      <c r="ED903" s="20"/>
      <c r="EE903" s="20"/>
      <c r="EF903" s="20"/>
      <c r="EG903" s="20"/>
      <c r="EH903" s="20"/>
      <c r="EI903" s="20"/>
      <c r="EJ903" s="20"/>
    </row>
    <row r="904" spans="1:140" ht="14.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60"/>
      <c r="AD904" s="6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  <c r="DO904" s="20"/>
      <c r="DP904" s="20"/>
      <c r="DQ904" s="20"/>
      <c r="DR904" s="20"/>
      <c r="DS904" s="20"/>
      <c r="DT904" s="20"/>
      <c r="DU904" s="20"/>
      <c r="DV904" s="20"/>
      <c r="DW904" s="20"/>
      <c r="DX904" s="20"/>
      <c r="DY904" s="20"/>
      <c r="DZ904" s="20"/>
      <c r="EA904" s="20"/>
      <c r="EB904" s="20"/>
      <c r="EC904" s="20"/>
      <c r="ED904" s="20"/>
      <c r="EE904" s="20"/>
      <c r="EF904" s="20"/>
      <c r="EG904" s="20"/>
      <c r="EH904" s="20"/>
      <c r="EI904" s="20"/>
      <c r="EJ904" s="20"/>
    </row>
    <row r="905" spans="1:140" ht="14.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60"/>
      <c r="AD905" s="6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  <c r="DO905" s="20"/>
      <c r="DP905" s="20"/>
      <c r="DQ905" s="20"/>
      <c r="DR905" s="20"/>
      <c r="DS905" s="20"/>
      <c r="DT905" s="20"/>
      <c r="DU905" s="20"/>
      <c r="DV905" s="20"/>
      <c r="DW905" s="20"/>
      <c r="DX905" s="20"/>
      <c r="DY905" s="20"/>
      <c r="DZ905" s="20"/>
      <c r="EA905" s="20"/>
      <c r="EB905" s="20"/>
      <c r="EC905" s="20"/>
      <c r="ED905" s="20"/>
      <c r="EE905" s="20"/>
      <c r="EF905" s="20"/>
      <c r="EG905" s="20"/>
      <c r="EH905" s="20"/>
      <c r="EI905" s="20"/>
      <c r="EJ905" s="20"/>
    </row>
    <row r="906" spans="1:140" ht="14.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60"/>
      <c r="AD906" s="6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  <c r="DO906" s="20"/>
      <c r="DP906" s="20"/>
      <c r="DQ906" s="20"/>
      <c r="DR906" s="20"/>
      <c r="DS906" s="20"/>
      <c r="DT906" s="20"/>
      <c r="DU906" s="20"/>
      <c r="DV906" s="20"/>
      <c r="DW906" s="20"/>
      <c r="DX906" s="20"/>
      <c r="DY906" s="20"/>
      <c r="DZ906" s="20"/>
      <c r="EA906" s="20"/>
      <c r="EB906" s="20"/>
      <c r="EC906" s="20"/>
      <c r="ED906" s="20"/>
      <c r="EE906" s="20"/>
      <c r="EF906" s="20"/>
      <c r="EG906" s="20"/>
      <c r="EH906" s="20"/>
      <c r="EI906" s="20"/>
      <c r="EJ906" s="20"/>
    </row>
    <row r="907" spans="1:140" ht="14.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60"/>
      <c r="AD907" s="6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  <c r="DO907" s="20"/>
      <c r="DP907" s="20"/>
      <c r="DQ907" s="20"/>
      <c r="DR907" s="20"/>
      <c r="DS907" s="20"/>
      <c r="DT907" s="20"/>
      <c r="DU907" s="20"/>
      <c r="DV907" s="20"/>
      <c r="DW907" s="20"/>
      <c r="DX907" s="20"/>
      <c r="DY907" s="20"/>
      <c r="DZ907" s="20"/>
      <c r="EA907" s="20"/>
      <c r="EB907" s="20"/>
      <c r="EC907" s="20"/>
      <c r="ED907" s="20"/>
      <c r="EE907" s="20"/>
      <c r="EF907" s="20"/>
      <c r="EG907" s="20"/>
      <c r="EH907" s="20"/>
      <c r="EI907" s="20"/>
      <c r="EJ907" s="20"/>
    </row>
    <row r="908" spans="1:140" ht="14.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60"/>
      <c r="AD908" s="6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  <c r="DO908" s="20"/>
      <c r="DP908" s="20"/>
      <c r="DQ908" s="20"/>
      <c r="DR908" s="20"/>
      <c r="DS908" s="20"/>
      <c r="DT908" s="20"/>
      <c r="DU908" s="20"/>
      <c r="DV908" s="20"/>
      <c r="DW908" s="20"/>
      <c r="DX908" s="20"/>
      <c r="DY908" s="20"/>
      <c r="DZ908" s="20"/>
      <c r="EA908" s="20"/>
      <c r="EB908" s="20"/>
      <c r="EC908" s="20"/>
      <c r="ED908" s="20"/>
      <c r="EE908" s="20"/>
      <c r="EF908" s="20"/>
      <c r="EG908" s="20"/>
      <c r="EH908" s="20"/>
      <c r="EI908" s="20"/>
      <c r="EJ908" s="20"/>
    </row>
    <row r="909" spans="1:140" ht="14.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60"/>
      <c r="AD909" s="6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  <c r="DO909" s="20"/>
      <c r="DP909" s="20"/>
      <c r="DQ909" s="20"/>
      <c r="DR909" s="20"/>
      <c r="DS909" s="20"/>
      <c r="DT909" s="20"/>
      <c r="DU909" s="20"/>
      <c r="DV909" s="20"/>
      <c r="DW909" s="20"/>
      <c r="DX909" s="20"/>
      <c r="DY909" s="20"/>
      <c r="DZ909" s="20"/>
      <c r="EA909" s="20"/>
      <c r="EB909" s="20"/>
      <c r="EC909" s="20"/>
      <c r="ED909" s="20"/>
      <c r="EE909" s="20"/>
      <c r="EF909" s="20"/>
      <c r="EG909" s="20"/>
      <c r="EH909" s="20"/>
      <c r="EI909" s="20"/>
      <c r="EJ909" s="20"/>
    </row>
    <row r="910" spans="1:140" ht="14.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60"/>
      <c r="AD910" s="6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  <c r="DO910" s="20"/>
      <c r="DP910" s="20"/>
      <c r="DQ910" s="20"/>
      <c r="DR910" s="20"/>
      <c r="DS910" s="20"/>
      <c r="DT910" s="20"/>
      <c r="DU910" s="20"/>
      <c r="DV910" s="20"/>
      <c r="DW910" s="20"/>
      <c r="DX910" s="20"/>
      <c r="DY910" s="20"/>
      <c r="DZ910" s="20"/>
      <c r="EA910" s="20"/>
      <c r="EB910" s="20"/>
      <c r="EC910" s="20"/>
      <c r="ED910" s="20"/>
      <c r="EE910" s="20"/>
      <c r="EF910" s="20"/>
      <c r="EG910" s="20"/>
      <c r="EH910" s="20"/>
      <c r="EI910" s="20"/>
      <c r="EJ910" s="20"/>
    </row>
    <row r="911" spans="1:140" ht="14.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60"/>
      <c r="AD911" s="6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  <c r="DO911" s="20"/>
      <c r="DP911" s="20"/>
      <c r="DQ911" s="20"/>
      <c r="DR911" s="20"/>
      <c r="DS911" s="20"/>
      <c r="DT911" s="20"/>
      <c r="DU911" s="20"/>
      <c r="DV911" s="20"/>
      <c r="DW911" s="20"/>
      <c r="DX911" s="20"/>
      <c r="DY911" s="20"/>
      <c r="DZ911" s="20"/>
      <c r="EA911" s="20"/>
      <c r="EB911" s="20"/>
      <c r="EC911" s="20"/>
      <c r="ED911" s="20"/>
      <c r="EE911" s="20"/>
      <c r="EF911" s="20"/>
      <c r="EG911" s="20"/>
      <c r="EH911" s="20"/>
      <c r="EI911" s="20"/>
      <c r="EJ911" s="20"/>
    </row>
    <row r="912" spans="1:140" ht="14.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60"/>
      <c r="AD912" s="6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  <c r="DO912" s="20"/>
      <c r="DP912" s="20"/>
      <c r="DQ912" s="20"/>
      <c r="DR912" s="20"/>
      <c r="DS912" s="20"/>
      <c r="DT912" s="20"/>
      <c r="DU912" s="20"/>
      <c r="DV912" s="20"/>
      <c r="DW912" s="20"/>
      <c r="DX912" s="20"/>
      <c r="DY912" s="20"/>
      <c r="DZ912" s="20"/>
      <c r="EA912" s="20"/>
      <c r="EB912" s="20"/>
      <c r="EC912" s="20"/>
      <c r="ED912" s="20"/>
      <c r="EE912" s="20"/>
      <c r="EF912" s="20"/>
      <c r="EG912" s="20"/>
      <c r="EH912" s="20"/>
      <c r="EI912" s="20"/>
      <c r="EJ912" s="20"/>
    </row>
    <row r="913" spans="1:140" ht="14.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60"/>
      <c r="AD913" s="6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  <c r="DO913" s="20"/>
      <c r="DP913" s="20"/>
      <c r="DQ913" s="20"/>
      <c r="DR913" s="20"/>
      <c r="DS913" s="20"/>
      <c r="DT913" s="20"/>
      <c r="DU913" s="20"/>
      <c r="DV913" s="20"/>
      <c r="DW913" s="20"/>
      <c r="DX913" s="20"/>
      <c r="DY913" s="20"/>
      <c r="DZ913" s="20"/>
      <c r="EA913" s="20"/>
      <c r="EB913" s="20"/>
      <c r="EC913" s="20"/>
      <c r="ED913" s="20"/>
      <c r="EE913" s="20"/>
      <c r="EF913" s="20"/>
      <c r="EG913" s="20"/>
      <c r="EH913" s="20"/>
      <c r="EI913" s="20"/>
      <c r="EJ913" s="20"/>
    </row>
    <row r="914" spans="1:140" ht="14.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60"/>
      <c r="AD914" s="6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  <c r="DO914" s="20"/>
      <c r="DP914" s="20"/>
      <c r="DQ914" s="20"/>
      <c r="DR914" s="20"/>
      <c r="DS914" s="20"/>
      <c r="DT914" s="20"/>
      <c r="DU914" s="20"/>
      <c r="DV914" s="20"/>
      <c r="DW914" s="20"/>
      <c r="DX914" s="20"/>
      <c r="DY914" s="20"/>
      <c r="DZ914" s="20"/>
      <c r="EA914" s="20"/>
      <c r="EB914" s="20"/>
      <c r="EC914" s="20"/>
      <c r="ED914" s="20"/>
      <c r="EE914" s="20"/>
      <c r="EF914" s="20"/>
      <c r="EG914" s="20"/>
      <c r="EH914" s="20"/>
      <c r="EI914" s="20"/>
      <c r="EJ914" s="20"/>
    </row>
    <row r="915" spans="1:140" ht="14.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60"/>
      <c r="AD915" s="6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  <c r="DO915" s="20"/>
      <c r="DP915" s="20"/>
      <c r="DQ915" s="20"/>
      <c r="DR915" s="20"/>
      <c r="DS915" s="20"/>
      <c r="DT915" s="20"/>
      <c r="DU915" s="20"/>
      <c r="DV915" s="20"/>
      <c r="DW915" s="20"/>
      <c r="DX915" s="20"/>
      <c r="DY915" s="20"/>
      <c r="DZ915" s="20"/>
      <c r="EA915" s="20"/>
      <c r="EB915" s="20"/>
      <c r="EC915" s="20"/>
      <c r="ED915" s="20"/>
      <c r="EE915" s="20"/>
      <c r="EF915" s="20"/>
      <c r="EG915" s="20"/>
      <c r="EH915" s="20"/>
      <c r="EI915" s="20"/>
      <c r="EJ915" s="20"/>
    </row>
    <row r="916" spans="1:140" ht="14.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60"/>
      <c r="AD916" s="6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  <c r="DO916" s="20"/>
      <c r="DP916" s="20"/>
      <c r="DQ916" s="20"/>
      <c r="DR916" s="20"/>
      <c r="DS916" s="20"/>
      <c r="DT916" s="20"/>
      <c r="DU916" s="20"/>
      <c r="DV916" s="20"/>
      <c r="DW916" s="20"/>
      <c r="DX916" s="20"/>
      <c r="DY916" s="20"/>
      <c r="DZ916" s="20"/>
      <c r="EA916" s="20"/>
      <c r="EB916" s="20"/>
      <c r="EC916" s="20"/>
      <c r="ED916" s="20"/>
      <c r="EE916" s="20"/>
      <c r="EF916" s="20"/>
      <c r="EG916" s="20"/>
      <c r="EH916" s="20"/>
      <c r="EI916" s="20"/>
      <c r="EJ916" s="20"/>
    </row>
    <row r="917" spans="1:140" ht="14.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60"/>
      <c r="AD917" s="6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  <c r="DO917" s="20"/>
      <c r="DP917" s="20"/>
      <c r="DQ917" s="20"/>
      <c r="DR917" s="20"/>
      <c r="DS917" s="20"/>
      <c r="DT917" s="20"/>
      <c r="DU917" s="20"/>
      <c r="DV917" s="20"/>
      <c r="DW917" s="20"/>
      <c r="DX917" s="20"/>
      <c r="DY917" s="20"/>
      <c r="DZ917" s="20"/>
      <c r="EA917" s="20"/>
      <c r="EB917" s="20"/>
      <c r="EC917" s="20"/>
      <c r="ED917" s="20"/>
      <c r="EE917" s="20"/>
      <c r="EF917" s="20"/>
      <c r="EG917" s="20"/>
      <c r="EH917" s="20"/>
      <c r="EI917" s="20"/>
      <c r="EJ917" s="20"/>
    </row>
    <row r="918" spans="1:140" ht="14.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60"/>
      <c r="AD918" s="6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  <c r="DO918" s="20"/>
      <c r="DP918" s="20"/>
      <c r="DQ918" s="20"/>
      <c r="DR918" s="20"/>
      <c r="DS918" s="20"/>
      <c r="DT918" s="20"/>
      <c r="DU918" s="20"/>
      <c r="DV918" s="20"/>
      <c r="DW918" s="20"/>
      <c r="DX918" s="20"/>
      <c r="DY918" s="20"/>
      <c r="DZ918" s="20"/>
      <c r="EA918" s="20"/>
      <c r="EB918" s="20"/>
      <c r="EC918" s="20"/>
      <c r="ED918" s="20"/>
      <c r="EE918" s="20"/>
      <c r="EF918" s="20"/>
      <c r="EG918" s="20"/>
      <c r="EH918" s="20"/>
      <c r="EI918" s="20"/>
      <c r="EJ918" s="20"/>
    </row>
    <row r="919" spans="1:140" ht="14.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60"/>
      <c r="AD919" s="6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  <c r="DO919" s="20"/>
      <c r="DP919" s="20"/>
      <c r="DQ919" s="20"/>
      <c r="DR919" s="20"/>
      <c r="DS919" s="20"/>
      <c r="DT919" s="20"/>
      <c r="DU919" s="20"/>
      <c r="DV919" s="20"/>
      <c r="DW919" s="20"/>
      <c r="DX919" s="20"/>
      <c r="DY919" s="20"/>
      <c r="DZ919" s="20"/>
      <c r="EA919" s="20"/>
      <c r="EB919" s="20"/>
      <c r="EC919" s="20"/>
      <c r="ED919" s="20"/>
      <c r="EE919" s="20"/>
      <c r="EF919" s="20"/>
      <c r="EG919" s="20"/>
      <c r="EH919" s="20"/>
      <c r="EI919" s="20"/>
      <c r="EJ919" s="20"/>
    </row>
    <row r="920" spans="1:140" ht="14.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60"/>
      <c r="AD920" s="6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  <c r="DO920" s="20"/>
      <c r="DP920" s="20"/>
      <c r="DQ920" s="20"/>
      <c r="DR920" s="20"/>
      <c r="DS920" s="20"/>
      <c r="DT920" s="20"/>
      <c r="DU920" s="20"/>
      <c r="DV920" s="20"/>
      <c r="DW920" s="20"/>
      <c r="DX920" s="20"/>
      <c r="DY920" s="20"/>
      <c r="DZ920" s="20"/>
      <c r="EA920" s="20"/>
      <c r="EB920" s="20"/>
      <c r="EC920" s="20"/>
      <c r="ED920" s="20"/>
      <c r="EE920" s="20"/>
      <c r="EF920" s="20"/>
      <c r="EG920" s="20"/>
      <c r="EH920" s="20"/>
      <c r="EI920" s="20"/>
      <c r="EJ920" s="20"/>
    </row>
    <row r="921" spans="1:140" ht="14.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60"/>
      <c r="AD921" s="6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  <c r="DO921" s="20"/>
      <c r="DP921" s="20"/>
      <c r="DQ921" s="20"/>
      <c r="DR921" s="20"/>
      <c r="DS921" s="20"/>
      <c r="DT921" s="20"/>
      <c r="DU921" s="20"/>
      <c r="DV921" s="20"/>
      <c r="DW921" s="20"/>
      <c r="DX921" s="20"/>
      <c r="DY921" s="20"/>
      <c r="DZ921" s="20"/>
      <c r="EA921" s="20"/>
      <c r="EB921" s="20"/>
      <c r="EC921" s="20"/>
      <c r="ED921" s="20"/>
      <c r="EE921" s="20"/>
      <c r="EF921" s="20"/>
      <c r="EG921" s="20"/>
      <c r="EH921" s="20"/>
      <c r="EI921" s="20"/>
      <c r="EJ921" s="20"/>
    </row>
    <row r="922" spans="1:140" ht="14.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60"/>
      <c r="AD922" s="6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  <c r="DO922" s="20"/>
      <c r="DP922" s="20"/>
      <c r="DQ922" s="20"/>
      <c r="DR922" s="20"/>
      <c r="DS922" s="20"/>
      <c r="DT922" s="20"/>
      <c r="DU922" s="20"/>
      <c r="DV922" s="20"/>
      <c r="DW922" s="20"/>
      <c r="DX922" s="20"/>
      <c r="DY922" s="20"/>
      <c r="DZ922" s="20"/>
      <c r="EA922" s="20"/>
      <c r="EB922" s="20"/>
      <c r="EC922" s="20"/>
      <c r="ED922" s="20"/>
      <c r="EE922" s="20"/>
      <c r="EF922" s="20"/>
      <c r="EG922" s="20"/>
      <c r="EH922" s="20"/>
      <c r="EI922" s="20"/>
      <c r="EJ922" s="20"/>
    </row>
    <row r="923" spans="1:140" ht="14.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60"/>
      <c r="AD923" s="6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  <c r="DO923" s="20"/>
      <c r="DP923" s="20"/>
      <c r="DQ923" s="20"/>
      <c r="DR923" s="20"/>
      <c r="DS923" s="20"/>
      <c r="DT923" s="20"/>
      <c r="DU923" s="20"/>
      <c r="DV923" s="20"/>
      <c r="DW923" s="20"/>
      <c r="DX923" s="20"/>
      <c r="DY923" s="20"/>
      <c r="DZ923" s="20"/>
      <c r="EA923" s="20"/>
      <c r="EB923" s="20"/>
      <c r="EC923" s="20"/>
      <c r="ED923" s="20"/>
      <c r="EE923" s="20"/>
      <c r="EF923" s="20"/>
      <c r="EG923" s="20"/>
      <c r="EH923" s="20"/>
      <c r="EI923" s="20"/>
      <c r="EJ923" s="20"/>
    </row>
    <row r="924" spans="1:140" ht="14.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60"/>
      <c r="AD924" s="6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  <c r="DO924" s="20"/>
      <c r="DP924" s="20"/>
      <c r="DQ924" s="20"/>
      <c r="DR924" s="20"/>
      <c r="DS924" s="20"/>
      <c r="DT924" s="20"/>
      <c r="DU924" s="20"/>
      <c r="DV924" s="20"/>
      <c r="DW924" s="20"/>
      <c r="DX924" s="20"/>
      <c r="DY924" s="20"/>
      <c r="DZ924" s="20"/>
      <c r="EA924" s="20"/>
      <c r="EB924" s="20"/>
      <c r="EC924" s="20"/>
      <c r="ED924" s="20"/>
      <c r="EE924" s="20"/>
      <c r="EF924" s="20"/>
      <c r="EG924" s="20"/>
      <c r="EH924" s="20"/>
      <c r="EI924" s="20"/>
      <c r="EJ924" s="20"/>
    </row>
    <row r="925" spans="1:140" ht="14.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60"/>
      <c r="AD925" s="6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  <c r="DO925" s="20"/>
      <c r="DP925" s="20"/>
      <c r="DQ925" s="20"/>
      <c r="DR925" s="20"/>
      <c r="DS925" s="20"/>
      <c r="DT925" s="20"/>
      <c r="DU925" s="20"/>
      <c r="DV925" s="20"/>
      <c r="DW925" s="20"/>
      <c r="DX925" s="20"/>
      <c r="DY925" s="20"/>
      <c r="DZ925" s="20"/>
      <c r="EA925" s="20"/>
      <c r="EB925" s="20"/>
      <c r="EC925" s="20"/>
      <c r="ED925" s="20"/>
      <c r="EE925" s="20"/>
      <c r="EF925" s="20"/>
      <c r="EG925" s="20"/>
      <c r="EH925" s="20"/>
      <c r="EI925" s="20"/>
      <c r="EJ925" s="20"/>
    </row>
    <row r="926" spans="1:140" ht="14.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60"/>
      <c r="AD926" s="6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  <c r="DO926" s="20"/>
      <c r="DP926" s="20"/>
      <c r="DQ926" s="20"/>
      <c r="DR926" s="20"/>
      <c r="DS926" s="20"/>
      <c r="DT926" s="20"/>
      <c r="DU926" s="20"/>
      <c r="DV926" s="20"/>
      <c r="DW926" s="20"/>
      <c r="DX926" s="20"/>
      <c r="DY926" s="20"/>
      <c r="DZ926" s="20"/>
      <c r="EA926" s="20"/>
      <c r="EB926" s="20"/>
      <c r="EC926" s="20"/>
      <c r="ED926" s="20"/>
      <c r="EE926" s="20"/>
      <c r="EF926" s="20"/>
      <c r="EG926" s="20"/>
      <c r="EH926" s="20"/>
      <c r="EI926" s="20"/>
      <c r="EJ926" s="20"/>
    </row>
    <row r="927" spans="1:140" ht="14.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60"/>
      <c r="AD927" s="6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  <c r="DO927" s="20"/>
      <c r="DP927" s="20"/>
      <c r="DQ927" s="20"/>
      <c r="DR927" s="20"/>
      <c r="DS927" s="20"/>
      <c r="DT927" s="20"/>
      <c r="DU927" s="20"/>
      <c r="DV927" s="20"/>
      <c r="DW927" s="20"/>
      <c r="DX927" s="20"/>
      <c r="DY927" s="20"/>
      <c r="DZ927" s="20"/>
      <c r="EA927" s="20"/>
      <c r="EB927" s="20"/>
      <c r="EC927" s="20"/>
      <c r="ED927" s="20"/>
      <c r="EE927" s="20"/>
      <c r="EF927" s="20"/>
      <c r="EG927" s="20"/>
      <c r="EH927" s="20"/>
      <c r="EI927" s="20"/>
      <c r="EJ927" s="20"/>
    </row>
    <row r="928" spans="1:140" ht="14.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60"/>
      <c r="AD928" s="6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  <c r="DO928" s="20"/>
      <c r="DP928" s="20"/>
      <c r="DQ928" s="20"/>
      <c r="DR928" s="20"/>
      <c r="DS928" s="20"/>
      <c r="DT928" s="20"/>
      <c r="DU928" s="20"/>
      <c r="DV928" s="20"/>
      <c r="DW928" s="20"/>
      <c r="DX928" s="20"/>
      <c r="DY928" s="20"/>
      <c r="DZ928" s="20"/>
      <c r="EA928" s="20"/>
      <c r="EB928" s="20"/>
      <c r="EC928" s="20"/>
      <c r="ED928" s="20"/>
      <c r="EE928" s="20"/>
      <c r="EF928" s="20"/>
      <c r="EG928" s="20"/>
      <c r="EH928" s="20"/>
      <c r="EI928" s="20"/>
      <c r="EJ928" s="20"/>
    </row>
    <row r="929" spans="1:140" ht="14.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60"/>
      <c r="AD929" s="6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  <c r="DO929" s="20"/>
      <c r="DP929" s="20"/>
      <c r="DQ929" s="20"/>
      <c r="DR929" s="20"/>
      <c r="DS929" s="20"/>
      <c r="DT929" s="20"/>
      <c r="DU929" s="20"/>
      <c r="DV929" s="20"/>
      <c r="DW929" s="20"/>
      <c r="DX929" s="20"/>
      <c r="DY929" s="20"/>
      <c r="DZ929" s="20"/>
      <c r="EA929" s="20"/>
      <c r="EB929" s="20"/>
      <c r="EC929" s="20"/>
      <c r="ED929" s="20"/>
      <c r="EE929" s="20"/>
      <c r="EF929" s="20"/>
      <c r="EG929" s="20"/>
      <c r="EH929" s="20"/>
      <c r="EI929" s="20"/>
      <c r="EJ929" s="20"/>
    </row>
    <row r="930" spans="1:140" ht="14.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60"/>
      <c r="AD930" s="6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  <c r="DO930" s="20"/>
      <c r="DP930" s="20"/>
      <c r="DQ930" s="20"/>
      <c r="DR930" s="20"/>
      <c r="DS930" s="20"/>
      <c r="DT930" s="20"/>
      <c r="DU930" s="20"/>
      <c r="DV930" s="20"/>
      <c r="DW930" s="20"/>
      <c r="DX930" s="20"/>
      <c r="DY930" s="20"/>
      <c r="DZ930" s="20"/>
      <c r="EA930" s="20"/>
      <c r="EB930" s="20"/>
      <c r="EC930" s="20"/>
      <c r="ED930" s="20"/>
      <c r="EE930" s="20"/>
      <c r="EF930" s="20"/>
      <c r="EG930" s="20"/>
      <c r="EH930" s="20"/>
      <c r="EI930" s="20"/>
      <c r="EJ930" s="20"/>
    </row>
    <row r="931" spans="1:140" ht="14.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60"/>
      <c r="AD931" s="6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  <c r="DO931" s="20"/>
      <c r="DP931" s="20"/>
      <c r="DQ931" s="20"/>
      <c r="DR931" s="20"/>
      <c r="DS931" s="20"/>
      <c r="DT931" s="20"/>
      <c r="DU931" s="20"/>
      <c r="DV931" s="20"/>
      <c r="DW931" s="20"/>
      <c r="DX931" s="20"/>
      <c r="DY931" s="20"/>
      <c r="DZ931" s="20"/>
      <c r="EA931" s="20"/>
      <c r="EB931" s="20"/>
      <c r="EC931" s="20"/>
      <c r="ED931" s="20"/>
      <c r="EE931" s="20"/>
      <c r="EF931" s="20"/>
      <c r="EG931" s="20"/>
      <c r="EH931" s="20"/>
      <c r="EI931" s="20"/>
      <c r="EJ931" s="20"/>
    </row>
    <row r="932" spans="1:140" ht="14.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60"/>
      <c r="AD932" s="6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  <c r="DO932" s="20"/>
      <c r="DP932" s="20"/>
      <c r="DQ932" s="20"/>
      <c r="DR932" s="20"/>
      <c r="DS932" s="20"/>
      <c r="DT932" s="20"/>
      <c r="DU932" s="20"/>
      <c r="DV932" s="20"/>
      <c r="DW932" s="20"/>
      <c r="DX932" s="20"/>
      <c r="DY932" s="20"/>
      <c r="DZ932" s="20"/>
      <c r="EA932" s="20"/>
      <c r="EB932" s="20"/>
      <c r="EC932" s="20"/>
      <c r="ED932" s="20"/>
      <c r="EE932" s="20"/>
      <c r="EF932" s="20"/>
      <c r="EG932" s="20"/>
      <c r="EH932" s="20"/>
      <c r="EI932" s="20"/>
      <c r="EJ932" s="20"/>
    </row>
    <row r="933" spans="1:140" ht="14.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60"/>
      <c r="AD933" s="6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  <c r="DO933" s="20"/>
      <c r="DP933" s="20"/>
      <c r="DQ933" s="20"/>
      <c r="DR933" s="20"/>
      <c r="DS933" s="20"/>
      <c r="DT933" s="20"/>
      <c r="DU933" s="20"/>
      <c r="DV933" s="20"/>
      <c r="DW933" s="20"/>
      <c r="DX933" s="20"/>
      <c r="DY933" s="20"/>
      <c r="DZ933" s="20"/>
      <c r="EA933" s="20"/>
      <c r="EB933" s="20"/>
      <c r="EC933" s="20"/>
      <c r="ED933" s="20"/>
      <c r="EE933" s="20"/>
      <c r="EF933" s="20"/>
      <c r="EG933" s="20"/>
      <c r="EH933" s="20"/>
      <c r="EI933" s="20"/>
      <c r="EJ933" s="20"/>
    </row>
    <row r="934" spans="1:140" ht="14.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60"/>
      <c r="AD934" s="6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  <c r="DO934" s="20"/>
      <c r="DP934" s="20"/>
      <c r="DQ934" s="20"/>
      <c r="DR934" s="20"/>
      <c r="DS934" s="20"/>
      <c r="DT934" s="20"/>
      <c r="DU934" s="20"/>
      <c r="DV934" s="20"/>
      <c r="DW934" s="20"/>
      <c r="DX934" s="20"/>
      <c r="DY934" s="20"/>
      <c r="DZ934" s="20"/>
      <c r="EA934" s="20"/>
      <c r="EB934" s="20"/>
      <c r="EC934" s="20"/>
      <c r="ED934" s="20"/>
      <c r="EE934" s="20"/>
      <c r="EF934" s="20"/>
      <c r="EG934" s="20"/>
      <c r="EH934" s="20"/>
      <c r="EI934" s="20"/>
      <c r="EJ934" s="20"/>
    </row>
    <row r="935" spans="1:140" ht="14.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60"/>
      <c r="AD935" s="6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  <c r="DO935" s="20"/>
      <c r="DP935" s="20"/>
      <c r="DQ935" s="20"/>
      <c r="DR935" s="20"/>
      <c r="DS935" s="20"/>
      <c r="DT935" s="20"/>
      <c r="DU935" s="20"/>
      <c r="DV935" s="20"/>
      <c r="DW935" s="20"/>
      <c r="DX935" s="20"/>
      <c r="DY935" s="20"/>
      <c r="DZ935" s="20"/>
      <c r="EA935" s="20"/>
      <c r="EB935" s="20"/>
      <c r="EC935" s="20"/>
      <c r="ED935" s="20"/>
      <c r="EE935" s="20"/>
      <c r="EF935" s="20"/>
      <c r="EG935" s="20"/>
      <c r="EH935" s="20"/>
      <c r="EI935" s="20"/>
      <c r="EJ935" s="20"/>
    </row>
    <row r="936" spans="1:140" ht="14.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60"/>
      <c r="AD936" s="6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  <c r="DO936" s="20"/>
      <c r="DP936" s="20"/>
      <c r="DQ936" s="20"/>
      <c r="DR936" s="20"/>
      <c r="DS936" s="20"/>
      <c r="DT936" s="20"/>
      <c r="DU936" s="20"/>
      <c r="DV936" s="20"/>
      <c r="DW936" s="20"/>
      <c r="DX936" s="20"/>
      <c r="DY936" s="20"/>
      <c r="DZ936" s="20"/>
      <c r="EA936" s="20"/>
      <c r="EB936" s="20"/>
      <c r="EC936" s="20"/>
      <c r="ED936" s="20"/>
      <c r="EE936" s="20"/>
      <c r="EF936" s="20"/>
      <c r="EG936" s="20"/>
      <c r="EH936" s="20"/>
      <c r="EI936" s="20"/>
      <c r="EJ936" s="20"/>
    </row>
    <row r="937" spans="1:140" ht="14.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60"/>
      <c r="AD937" s="6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  <c r="DO937" s="20"/>
      <c r="DP937" s="20"/>
      <c r="DQ937" s="20"/>
      <c r="DR937" s="20"/>
      <c r="DS937" s="20"/>
      <c r="DT937" s="20"/>
      <c r="DU937" s="20"/>
      <c r="DV937" s="20"/>
      <c r="DW937" s="20"/>
      <c r="DX937" s="20"/>
      <c r="DY937" s="20"/>
      <c r="DZ937" s="20"/>
      <c r="EA937" s="20"/>
      <c r="EB937" s="20"/>
      <c r="EC937" s="20"/>
      <c r="ED937" s="20"/>
      <c r="EE937" s="20"/>
      <c r="EF937" s="20"/>
      <c r="EG937" s="20"/>
      <c r="EH937" s="20"/>
      <c r="EI937" s="20"/>
      <c r="EJ937" s="20"/>
    </row>
    <row r="938" spans="1:140" ht="14.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60"/>
      <c r="AD938" s="6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  <c r="DO938" s="20"/>
      <c r="DP938" s="20"/>
      <c r="DQ938" s="20"/>
      <c r="DR938" s="20"/>
      <c r="DS938" s="20"/>
      <c r="DT938" s="20"/>
      <c r="DU938" s="20"/>
      <c r="DV938" s="20"/>
      <c r="DW938" s="20"/>
      <c r="DX938" s="20"/>
      <c r="DY938" s="20"/>
      <c r="DZ938" s="20"/>
      <c r="EA938" s="20"/>
      <c r="EB938" s="20"/>
      <c r="EC938" s="20"/>
      <c r="ED938" s="20"/>
      <c r="EE938" s="20"/>
      <c r="EF938" s="20"/>
      <c r="EG938" s="20"/>
      <c r="EH938" s="20"/>
      <c r="EI938" s="20"/>
      <c r="EJ938" s="20"/>
    </row>
    <row r="939" spans="1:140" ht="14.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60"/>
      <c r="AD939" s="6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  <c r="DO939" s="20"/>
      <c r="DP939" s="20"/>
      <c r="DQ939" s="20"/>
      <c r="DR939" s="20"/>
      <c r="DS939" s="20"/>
      <c r="DT939" s="20"/>
      <c r="DU939" s="20"/>
      <c r="DV939" s="20"/>
      <c r="DW939" s="20"/>
      <c r="DX939" s="20"/>
      <c r="DY939" s="20"/>
      <c r="DZ939" s="20"/>
      <c r="EA939" s="20"/>
      <c r="EB939" s="20"/>
      <c r="EC939" s="20"/>
      <c r="ED939" s="20"/>
      <c r="EE939" s="20"/>
      <c r="EF939" s="20"/>
      <c r="EG939" s="20"/>
      <c r="EH939" s="20"/>
      <c r="EI939" s="20"/>
      <c r="EJ939" s="20"/>
    </row>
    <row r="940" spans="1:140" ht="14.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60"/>
      <c r="AD940" s="6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  <c r="DO940" s="20"/>
      <c r="DP940" s="20"/>
      <c r="DQ940" s="20"/>
      <c r="DR940" s="20"/>
      <c r="DS940" s="20"/>
      <c r="DT940" s="20"/>
      <c r="DU940" s="20"/>
      <c r="DV940" s="20"/>
      <c r="DW940" s="20"/>
      <c r="DX940" s="20"/>
      <c r="DY940" s="20"/>
      <c r="DZ940" s="20"/>
      <c r="EA940" s="20"/>
      <c r="EB940" s="20"/>
      <c r="EC940" s="20"/>
      <c r="ED940" s="20"/>
      <c r="EE940" s="20"/>
      <c r="EF940" s="20"/>
      <c r="EG940" s="20"/>
      <c r="EH940" s="20"/>
      <c r="EI940" s="20"/>
      <c r="EJ940" s="20"/>
    </row>
    <row r="941" spans="1:140" ht="14.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60"/>
      <c r="AD941" s="6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  <c r="DO941" s="20"/>
      <c r="DP941" s="20"/>
      <c r="DQ941" s="20"/>
      <c r="DR941" s="20"/>
      <c r="DS941" s="20"/>
      <c r="DT941" s="20"/>
      <c r="DU941" s="20"/>
      <c r="DV941" s="20"/>
      <c r="DW941" s="20"/>
      <c r="DX941" s="20"/>
      <c r="DY941" s="20"/>
      <c r="DZ941" s="20"/>
      <c r="EA941" s="20"/>
      <c r="EB941" s="20"/>
      <c r="EC941" s="20"/>
      <c r="ED941" s="20"/>
      <c r="EE941" s="20"/>
      <c r="EF941" s="20"/>
      <c r="EG941" s="20"/>
      <c r="EH941" s="20"/>
      <c r="EI941" s="20"/>
      <c r="EJ941" s="20"/>
    </row>
    <row r="942" spans="1:140" ht="14.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60"/>
      <c r="AD942" s="6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  <c r="DO942" s="20"/>
      <c r="DP942" s="20"/>
      <c r="DQ942" s="20"/>
      <c r="DR942" s="20"/>
      <c r="DS942" s="20"/>
      <c r="DT942" s="20"/>
      <c r="DU942" s="20"/>
      <c r="DV942" s="20"/>
      <c r="DW942" s="20"/>
      <c r="DX942" s="20"/>
      <c r="DY942" s="20"/>
      <c r="DZ942" s="20"/>
      <c r="EA942" s="20"/>
      <c r="EB942" s="20"/>
      <c r="EC942" s="20"/>
      <c r="ED942" s="20"/>
      <c r="EE942" s="20"/>
      <c r="EF942" s="20"/>
      <c r="EG942" s="20"/>
      <c r="EH942" s="20"/>
      <c r="EI942" s="20"/>
      <c r="EJ942" s="20"/>
    </row>
    <row r="943" spans="1:140" ht="14.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60"/>
      <c r="AD943" s="6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  <c r="DO943" s="20"/>
      <c r="DP943" s="20"/>
      <c r="DQ943" s="20"/>
      <c r="DR943" s="20"/>
      <c r="DS943" s="20"/>
      <c r="DT943" s="20"/>
      <c r="DU943" s="20"/>
      <c r="DV943" s="20"/>
      <c r="DW943" s="20"/>
      <c r="DX943" s="20"/>
      <c r="DY943" s="20"/>
      <c r="DZ943" s="20"/>
      <c r="EA943" s="20"/>
      <c r="EB943" s="20"/>
      <c r="EC943" s="20"/>
      <c r="ED943" s="20"/>
      <c r="EE943" s="20"/>
      <c r="EF943" s="20"/>
      <c r="EG943" s="20"/>
      <c r="EH943" s="20"/>
      <c r="EI943" s="20"/>
      <c r="EJ943" s="20"/>
    </row>
    <row r="944" spans="1:140" ht="14.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60"/>
      <c r="AD944" s="6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  <c r="DO944" s="20"/>
      <c r="DP944" s="20"/>
      <c r="DQ944" s="20"/>
      <c r="DR944" s="20"/>
      <c r="DS944" s="20"/>
      <c r="DT944" s="20"/>
      <c r="DU944" s="20"/>
      <c r="DV944" s="20"/>
      <c r="DW944" s="20"/>
      <c r="DX944" s="20"/>
      <c r="DY944" s="20"/>
      <c r="DZ944" s="20"/>
      <c r="EA944" s="20"/>
      <c r="EB944" s="20"/>
      <c r="EC944" s="20"/>
      <c r="ED944" s="20"/>
      <c r="EE944" s="20"/>
      <c r="EF944" s="20"/>
      <c r="EG944" s="20"/>
      <c r="EH944" s="20"/>
      <c r="EI944" s="20"/>
      <c r="EJ944" s="20"/>
    </row>
    <row r="945" spans="1:140" ht="14.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60"/>
      <c r="AD945" s="6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  <c r="DO945" s="20"/>
      <c r="DP945" s="20"/>
      <c r="DQ945" s="20"/>
      <c r="DR945" s="20"/>
      <c r="DS945" s="20"/>
      <c r="DT945" s="20"/>
      <c r="DU945" s="20"/>
      <c r="DV945" s="20"/>
      <c r="DW945" s="20"/>
      <c r="DX945" s="20"/>
      <c r="DY945" s="20"/>
      <c r="DZ945" s="20"/>
      <c r="EA945" s="20"/>
      <c r="EB945" s="20"/>
      <c r="EC945" s="20"/>
      <c r="ED945" s="20"/>
      <c r="EE945" s="20"/>
      <c r="EF945" s="20"/>
      <c r="EG945" s="20"/>
      <c r="EH945" s="20"/>
      <c r="EI945" s="20"/>
      <c r="EJ945" s="20"/>
    </row>
    <row r="946" spans="1:140" ht="14.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60"/>
      <c r="AD946" s="6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  <c r="DO946" s="20"/>
      <c r="DP946" s="20"/>
      <c r="DQ946" s="20"/>
      <c r="DR946" s="20"/>
      <c r="DS946" s="20"/>
      <c r="DT946" s="20"/>
      <c r="DU946" s="20"/>
      <c r="DV946" s="20"/>
      <c r="DW946" s="20"/>
      <c r="DX946" s="20"/>
      <c r="DY946" s="20"/>
      <c r="DZ946" s="20"/>
      <c r="EA946" s="20"/>
      <c r="EB946" s="20"/>
      <c r="EC946" s="20"/>
      <c r="ED946" s="20"/>
      <c r="EE946" s="20"/>
      <c r="EF946" s="20"/>
      <c r="EG946" s="20"/>
      <c r="EH946" s="20"/>
      <c r="EI946" s="20"/>
      <c r="EJ946" s="20"/>
    </row>
    <row r="947" spans="1:140" ht="14.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60"/>
      <c r="AD947" s="6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  <c r="DO947" s="20"/>
      <c r="DP947" s="20"/>
      <c r="DQ947" s="20"/>
      <c r="DR947" s="20"/>
      <c r="DS947" s="20"/>
      <c r="DT947" s="20"/>
      <c r="DU947" s="20"/>
      <c r="DV947" s="20"/>
      <c r="DW947" s="20"/>
      <c r="DX947" s="20"/>
      <c r="DY947" s="20"/>
      <c r="DZ947" s="20"/>
      <c r="EA947" s="20"/>
      <c r="EB947" s="20"/>
      <c r="EC947" s="20"/>
      <c r="ED947" s="20"/>
      <c r="EE947" s="20"/>
      <c r="EF947" s="20"/>
      <c r="EG947" s="20"/>
      <c r="EH947" s="20"/>
      <c r="EI947" s="20"/>
      <c r="EJ947" s="20"/>
    </row>
    <row r="948" spans="1:140" ht="14.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60"/>
      <c r="AD948" s="6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  <c r="DO948" s="20"/>
      <c r="DP948" s="20"/>
      <c r="DQ948" s="20"/>
      <c r="DR948" s="20"/>
      <c r="DS948" s="20"/>
      <c r="DT948" s="20"/>
      <c r="DU948" s="20"/>
      <c r="DV948" s="20"/>
      <c r="DW948" s="20"/>
      <c r="DX948" s="20"/>
      <c r="DY948" s="20"/>
      <c r="DZ948" s="20"/>
      <c r="EA948" s="20"/>
      <c r="EB948" s="20"/>
      <c r="EC948" s="20"/>
      <c r="ED948" s="20"/>
      <c r="EE948" s="20"/>
      <c r="EF948" s="20"/>
      <c r="EG948" s="20"/>
      <c r="EH948" s="20"/>
      <c r="EI948" s="20"/>
      <c r="EJ948" s="20"/>
    </row>
    <row r="949" spans="1:140" ht="14.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60"/>
      <c r="AD949" s="6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  <c r="DO949" s="20"/>
      <c r="DP949" s="20"/>
      <c r="DQ949" s="20"/>
      <c r="DR949" s="20"/>
      <c r="DS949" s="20"/>
      <c r="DT949" s="20"/>
      <c r="DU949" s="20"/>
      <c r="DV949" s="20"/>
      <c r="DW949" s="20"/>
      <c r="DX949" s="20"/>
      <c r="DY949" s="20"/>
      <c r="DZ949" s="20"/>
      <c r="EA949" s="20"/>
      <c r="EB949" s="20"/>
      <c r="EC949" s="20"/>
      <c r="ED949" s="20"/>
      <c r="EE949" s="20"/>
      <c r="EF949" s="20"/>
      <c r="EG949" s="20"/>
      <c r="EH949" s="20"/>
      <c r="EI949" s="20"/>
      <c r="EJ949" s="20"/>
    </row>
    <row r="950" spans="1:140" ht="14.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60"/>
      <c r="AD950" s="6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  <c r="DO950" s="20"/>
      <c r="DP950" s="20"/>
      <c r="DQ950" s="20"/>
      <c r="DR950" s="20"/>
      <c r="DS950" s="20"/>
      <c r="DT950" s="20"/>
      <c r="DU950" s="20"/>
      <c r="DV950" s="20"/>
      <c r="DW950" s="20"/>
      <c r="DX950" s="20"/>
      <c r="DY950" s="20"/>
      <c r="DZ950" s="20"/>
      <c r="EA950" s="20"/>
      <c r="EB950" s="20"/>
      <c r="EC950" s="20"/>
      <c r="ED950" s="20"/>
      <c r="EE950" s="20"/>
      <c r="EF950" s="20"/>
      <c r="EG950" s="20"/>
      <c r="EH950" s="20"/>
      <c r="EI950" s="20"/>
      <c r="EJ950" s="20"/>
    </row>
    <row r="951" spans="1:140" ht="14.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60"/>
      <c r="AD951" s="6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  <c r="DO951" s="20"/>
      <c r="DP951" s="20"/>
      <c r="DQ951" s="20"/>
      <c r="DR951" s="20"/>
      <c r="DS951" s="20"/>
      <c r="DT951" s="20"/>
      <c r="DU951" s="20"/>
      <c r="DV951" s="20"/>
      <c r="DW951" s="20"/>
      <c r="DX951" s="20"/>
      <c r="DY951" s="20"/>
      <c r="DZ951" s="20"/>
      <c r="EA951" s="20"/>
      <c r="EB951" s="20"/>
      <c r="EC951" s="20"/>
      <c r="ED951" s="20"/>
      <c r="EE951" s="20"/>
      <c r="EF951" s="20"/>
      <c r="EG951" s="20"/>
      <c r="EH951" s="20"/>
      <c r="EI951" s="20"/>
      <c r="EJ951" s="20"/>
    </row>
    <row r="952" spans="1:140" ht="14.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60"/>
      <c r="AD952" s="6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  <c r="DO952" s="20"/>
      <c r="DP952" s="20"/>
      <c r="DQ952" s="20"/>
      <c r="DR952" s="20"/>
      <c r="DS952" s="20"/>
      <c r="DT952" s="20"/>
      <c r="DU952" s="20"/>
      <c r="DV952" s="20"/>
      <c r="DW952" s="20"/>
      <c r="DX952" s="20"/>
      <c r="DY952" s="20"/>
      <c r="DZ952" s="20"/>
      <c r="EA952" s="20"/>
      <c r="EB952" s="20"/>
      <c r="EC952" s="20"/>
      <c r="ED952" s="20"/>
      <c r="EE952" s="20"/>
      <c r="EF952" s="20"/>
      <c r="EG952" s="20"/>
      <c r="EH952" s="20"/>
      <c r="EI952" s="20"/>
      <c r="EJ952" s="20"/>
    </row>
    <row r="953" spans="1:140" ht="14.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60"/>
      <c r="AD953" s="6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  <c r="DO953" s="20"/>
      <c r="DP953" s="20"/>
      <c r="DQ953" s="20"/>
      <c r="DR953" s="20"/>
      <c r="DS953" s="20"/>
      <c r="DT953" s="20"/>
      <c r="DU953" s="20"/>
      <c r="DV953" s="20"/>
      <c r="DW953" s="20"/>
      <c r="DX953" s="20"/>
      <c r="DY953" s="20"/>
      <c r="DZ953" s="20"/>
      <c r="EA953" s="20"/>
      <c r="EB953" s="20"/>
      <c r="EC953" s="20"/>
      <c r="ED953" s="20"/>
      <c r="EE953" s="20"/>
      <c r="EF953" s="20"/>
      <c r="EG953" s="20"/>
      <c r="EH953" s="20"/>
      <c r="EI953" s="20"/>
      <c r="EJ953" s="20"/>
    </row>
    <row r="954" spans="1:140" ht="14.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60"/>
      <c r="AD954" s="6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  <c r="DO954" s="20"/>
      <c r="DP954" s="20"/>
      <c r="DQ954" s="20"/>
      <c r="DR954" s="20"/>
      <c r="DS954" s="20"/>
      <c r="DT954" s="20"/>
      <c r="DU954" s="20"/>
      <c r="DV954" s="20"/>
      <c r="DW954" s="20"/>
      <c r="DX954" s="20"/>
      <c r="DY954" s="20"/>
      <c r="DZ954" s="20"/>
      <c r="EA954" s="20"/>
      <c r="EB954" s="20"/>
      <c r="EC954" s="20"/>
      <c r="ED954" s="20"/>
      <c r="EE954" s="20"/>
      <c r="EF954" s="20"/>
      <c r="EG954" s="20"/>
      <c r="EH954" s="20"/>
      <c r="EI954" s="20"/>
      <c r="EJ954" s="20"/>
    </row>
    <row r="955" spans="1:140" ht="14.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60"/>
      <c r="AD955" s="6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  <c r="DO955" s="20"/>
      <c r="DP955" s="20"/>
      <c r="DQ955" s="20"/>
      <c r="DR955" s="20"/>
      <c r="DS955" s="20"/>
      <c r="DT955" s="20"/>
      <c r="DU955" s="20"/>
      <c r="DV955" s="20"/>
      <c r="DW955" s="20"/>
      <c r="DX955" s="20"/>
      <c r="DY955" s="20"/>
      <c r="DZ955" s="20"/>
      <c r="EA955" s="20"/>
      <c r="EB955" s="20"/>
      <c r="EC955" s="20"/>
      <c r="ED955" s="20"/>
      <c r="EE955" s="20"/>
      <c r="EF955" s="20"/>
      <c r="EG955" s="20"/>
      <c r="EH955" s="20"/>
      <c r="EI955" s="20"/>
      <c r="EJ955" s="20"/>
    </row>
    <row r="956" spans="1:140" ht="14.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60"/>
      <c r="AD956" s="6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  <c r="DO956" s="20"/>
      <c r="DP956" s="20"/>
      <c r="DQ956" s="20"/>
      <c r="DR956" s="20"/>
      <c r="DS956" s="20"/>
      <c r="DT956" s="20"/>
      <c r="DU956" s="20"/>
      <c r="DV956" s="20"/>
      <c r="DW956" s="20"/>
      <c r="DX956" s="20"/>
      <c r="DY956" s="20"/>
      <c r="DZ956" s="20"/>
      <c r="EA956" s="20"/>
      <c r="EB956" s="20"/>
      <c r="EC956" s="20"/>
      <c r="ED956" s="20"/>
      <c r="EE956" s="20"/>
      <c r="EF956" s="20"/>
      <c r="EG956" s="20"/>
      <c r="EH956" s="20"/>
      <c r="EI956" s="20"/>
      <c r="EJ956" s="20"/>
    </row>
    <row r="957" spans="1:140" ht="14.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60"/>
      <c r="AD957" s="6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  <c r="DO957" s="20"/>
      <c r="DP957" s="20"/>
      <c r="DQ957" s="20"/>
      <c r="DR957" s="20"/>
      <c r="DS957" s="20"/>
      <c r="DT957" s="20"/>
      <c r="DU957" s="20"/>
      <c r="DV957" s="20"/>
      <c r="DW957" s="20"/>
      <c r="DX957" s="20"/>
      <c r="DY957" s="20"/>
      <c r="DZ957" s="20"/>
      <c r="EA957" s="20"/>
      <c r="EB957" s="20"/>
      <c r="EC957" s="20"/>
      <c r="ED957" s="20"/>
      <c r="EE957" s="20"/>
      <c r="EF957" s="20"/>
      <c r="EG957" s="20"/>
      <c r="EH957" s="20"/>
      <c r="EI957" s="20"/>
      <c r="EJ957" s="20"/>
    </row>
    <row r="958" spans="1:140" ht="14.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60"/>
      <c r="AD958" s="6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  <c r="DO958" s="20"/>
      <c r="DP958" s="20"/>
      <c r="DQ958" s="20"/>
      <c r="DR958" s="20"/>
      <c r="DS958" s="20"/>
      <c r="DT958" s="20"/>
      <c r="DU958" s="20"/>
      <c r="DV958" s="20"/>
      <c r="DW958" s="20"/>
      <c r="DX958" s="20"/>
      <c r="DY958" s="20"/>
      <c r="DZ958" s="20"/>
      <c r="EA958" s="20"/>
      <c r="EB958" s="20"/>
      <c r="EC958" s="20"/>
      <c r="ED958" s="20"/>
      <c r="EE958" s="20"/>
      <c r="EF958" s="20"/>
      <c r="EG958" s="20"/>
      <c r="EH958" s="20"/>
      <c r="EI958" s="20"/>
      <c r="EJ958" s="20"/>
    </row>
    <row r="959" spans="1:140" ht="14.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60"/>
      <c r="AD959" s="6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  <c r="DO959" s="20"/>
      <c r="DP959" s="20"/>
      <c r="DQ959" s="20"/>
      <c r="DR959" s="20"/>
      <c r="DS959" s="20"/>
      <c r="DT959" s="20"/>
      <c r="DU959" s="20"/>
      <c r="DV959" s="20"/>
      <c r="DW959" s="20"/>
      <c r="DX959" s="20"/>
      <c r="DY959" s="20"/>
      <c r="DZ959" s="20"/>
      <c r="EA959" s="20"/>
      <c r="EB959" s="20"/>
      <c r="EC959" s="20"/>
      <c r="ED959" s="20"/>
      <c r="EE959" s="20"/>
      <c r="EF959" s="20"/>
      <c r="EG959" s="20"/>
      <c r="EH959" s="20"/>
      <c r="EI959" s="20"/>
      <c r="EJ959" s="20"/>
    </row>
    <row r="960" spans="1:140" ht="14.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60"/>
      <c r="AD960" s="6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  <c r="DO960" s="20"/>
      <c r="DP960" s="20"/>
      <c r="DQ960" s="20"/>
      <c r="DR960" s="20"/>
      <c r="DS960" s="20"/>
      <c r="DT960" s="20"/>
      <c r="DU960" s="20"/>
      <c r="DV960" s="20"/>
      <c r="DW960" s="20"/>
      <c r="DX960" s="20"/>
      <c r="DY960" s="20"/>
      <c r="DZ960" s="20"/>
      <c r="EA960" s="20"/>
      <c r="EB960" s="20"/>
      <c r="EC960" s="20"/>
      <c r="ED960" s="20"/>
      <c r="EE960" s="20"/>
      <c r="EF960" s="20"/>
      <c r="EG960" s="20"/>
      <c r="EH960" s="20"/>
      <c r="EI960" s="20"/>
      <c r="EJ960" s="20"/>
    </row>
    <row r="961" spans="1:140" ht="14.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60"/>
      <c r="AD961" s="6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  <c r="DO961" s="20"/>
      <c r="DP961" s="20"/>
      <c r="DQ961" s="20"/>
      <c r="DR961" s="20"/>
      <c r="DS961" s="20"/>
      <c r="DT961" s="20"/>
      <c r="DU961" s="20"/>
      <c r="DV961" s="20"/>
      <c r="DW961" s="20"/>
      <c r="DX961" s="20"/>
      <c r="DY961" s="20"/>
      <c r="DZ961" s="20"/>
      <c r="EA961" s="20"/>
      <c r="EB961" s="20"/>
      <c r="EC961" s="20"/>
      <c r="ED961" s="20"/>
      <c r="EE961" s="20"/>
      <c r="EF961" s="20"/>
      <c r="EG961" s="20"/>
      <c r="EH961" s="20"/>
      <c r="EI961" s="20"/>
      <c r="EJ961" s="20"/>
    </row>
    <row r="962" spans="1:140" ht="14.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60"/>
      <c r="AD962" s="6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  <c r="DO962" s="20"/>
      <c r="DP962" s="20"/>
      <c r="DQ962" s="20"/>
      <c r="DR962" s="20"/>
      <c r="DS962" s="20"/>
      <c r="DT962" s="20"/>
      <c r="DU962" s="20"/>
      <c r="DV962" s="20"/>
      <c r="DW962" s="20"/>
      <c r="DX962" s="20"/>
      <c r="DY962" s="20"/>
      <c r="DZ962" s="20"/>
      <c r="EA962" s="20"/>
      <c r="EB962" s="20"/>
      <c r="EC962" s="20"/>
      <c r="ED962" s="20"/>
      <c r="EE962" s="20"/>
      <c r="EF962" s="20"/>
      <c r="EG962" s="20"/>
      <c r="EH962" s="20"/>
      <c r="EI962" s="20"/>
      <c r="EJ962" s="20"/>
    </row>
    <row r="963" spans="1:140" ht="14.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60"/>
      <c r="AD963" s="6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  <c r="DO963" s="20"/>
      <c r="DP963" s="20"/>
      <c r="DQ963" s="20"/>
      <c r="DR963" s="20"/>
      <c r="DS963" s="20"/>
      <c r="DT963" s="20"/>
      <c r="DU963" s="20"/>
      <c r="DV963" s="20"/>
      <c r="DW963" s="20"/>
      <c r="DX963" s="20"/>
      <c r="DY963" s="20"/>
      <c r="DZ963" s="20"/>
      <c r="EA963" s="20"/>
      <c r="EB963" s="20"/>
      <c r="EC963" s="20"/>
      <c r="ED963" s="20"/>
      <c r="EE963" s="20"/>
      <c r="EF963" s="20"/>
      <c r="EG963" s="20"/>
      <c r="EH963" s="20"/>
      <c r="EI963" s="20"/>
      <c r="EJ963" s="20"/>
    </row>
    <row r="964" spans="1:140" ht="14.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60"/>
      <c r="AD964" s="6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  <c r="DO964" s="20"/>
      <c r="DP964" s="20"/>
      <c r="DQ964" s="20"/>
      <c r="DR964" s="20"/>
      <c r="DS964" s="20"/>
      <c r="DT964" s="20"/>
      <c r="DU964" s="20"/>
      <c r="DV964" s="20"/>
      <c r="DW964" s="20"/>
      <c r="DX964" s="20"/>
      <c r="DY964" s="20"/>
      <c r="DZ964" s="20"/>
      <c r="EA964" s="20"/>
      <c r="EB964" s="20"/>
      <c r="EC964" s="20"/>
      <c r="ED964" s="20"/>
      <c r="EE964" s="20"/>
      <c r="EF964" s="20"/>
      <c r="EG964" s="20"/>
      <c r="EH964" s="20"/>
      <c r="EI964" s="20"/>
      <c r="EJ964" s="20"/>
    </row>
    <row r="965" spans="1:140" ht="14.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60"/>
      <c r="AD965" s="6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  <c r="DO965" s="20"/>
      <c r="DP965" s="20"/>
      <c r="DQ965" s="20"/>
      <c r="DR965" s="20"/>
      <c r="DS965" s="20"/>
      <c r="DT965" s="20"/>
      <c r="DU965" s="20"/>
      <c r="DV965" s="20"/>
      <c r="DW965" s="20"/>
      <c r="DX965" s="20"/>
      <c r="DY965" s="20"/>
      <c r="DZ965" s="20"/>
      <c r="EA965" s="20"/>
      <c r="EB965" s="20"/>
      <c r="EC965" s="20"/>
      <c r="ED965" s="20"/>
      <c r="EE965" s="20"/>
      <c r="EF965" s="20"/>
      <c r="EG965" s="20"/>
      <c r="EH965" s="20"/>
      <c r="EI965" s="20"/>
      <c r="EJ965" s="20"/>
    </row>
    <row r="966" spans="1:140" ht="14.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60"/>
      <c r="AD966" s="6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  <c r="DO966" s="20"/>
      <c r="DP966" s="20"/>
      <c r="DQ966" s="20"/>
      <c r="DR966" s="20"/>
      <c r="DS966" s="20"/>
      <c r="DT966" s="20"/>
      <c r="DU966" s="20"/>
      <c r="DV966" s="20"/>
      <c r="DW966" s="20"/>
      <c r="DX966" s="20"/>
      <c r="DY966" s="20"/>
      <c r="DZ966" s="20"/>
      <c r="EA966" s="20"/>
      <c r="EB966" s="20"/>
      <c r="EC966" s="20"/>
      <c r="ED966" s="20"/>
      <c r="EE966" s="20"/>
      <c r="EF966" s="20"/>
      <c r="EG966" s="20"/>
      <c r="EH966" s="20"/>
      <c r="EI966" s="20"/>
      <c r="EJ966" s="20"/>
    </row>
    <row r="967" spans="1:140" ht="14.5">
      <c r="A967" s="19"/>
      <c r="B967" s="19"/>
      <c r="C967" s="20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60"/>
      <c r="AD967" s="6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  <c r="DO967" s="20"/>
      <c r="DP967" s="20"/>
      <c r="DQ967" s="20"/>
      <c r="DR967" s="20"/>
      <c r="DS967" s="20"/>
      <c r="DT967" s="20"/>
      <c r="DU967" s="20"/>
      <c r="DV967" s="20"/>
      <c r="DW967" s="20"/>
      <c r="DX967" s="20"/>
      <c r="DY967" s="20"/>
      <c r="DZ967" s="20"/>
      <c r="EA967" s="20"/>
      <c r="EB967" s="20"/>
      <c r="EC967" s="20"/>
      <c r="ED967" s="20"/>
      <c r="EE967" s="20"/>
      <c r="EF967" s="20"/>
      <c r="EG967" s="20"/>
      <c r="EH967" s="20"/>
      <c r="EI967" s="20"/>
      <c r="EJ967" s="20"/>
    </row>
    <row r="968" spans="1:140" ht="14.5">
      <c r="A968" s="19"/>
      <c r="B968" s="19"/>
      <c r="C968" s="20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60"/>
      <c r="AD968" s="6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  <c r="DO968" s="20"/>
      <c r="DP968" s="20"/>
      <c r="DQ968" s="20"/>
      <c r="DR968" s="20"/>
      <c r="DS968" s="20"/>
      <c r="DT968" s="20"/>
      <c r="DU968" s="20"/>
      <c r="DV968" s="20"/>
      <c r="DW968" s="20"/>
      <c r="DX968" s="20"/>
      <c r="DY968" s="20"/>
      <c r="DZ968" s="20"/>
      <c r="EA968" s="20"/>
      <c r="EB968" s="20"/>
      <c r="EC968" s="20"/>
      <c r="ED968" s="20"/>
      <c r="EE968" s="20"/>
      <c r="EF968" s="20"/>
      <c r="EG968" s="20"/>
      <c r="EH968" s="20"/>
      <c r="EI968" s="20"/>
      <c r="EJ968" s="20"/>
    </row>
    <row r="969" spans="1:140" ht="14.5">
      <c r="A969" s="19"/>
      <c r="B969" s="19"/>
      <c r="C969" s="20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60"/>
      <c r="AD969" s="6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  <c r="DO969" s="20"/>
      <c r="DP969" s="20"/>
      <c r="DQ969" s="20"/>
      <c r="DR969" s="20"/>
      <c r="DS969" s="20"/>
      <c r="DT969" s="20"/>
      <c r="DU969" s="20"/>
      <c r="DV969" s="20"/>
      <c r="DW969" s="20"/>
      <c r="DX969" s="20"/>
      <c r="DY969" s="20"/>
      <c r="DZ969" s="20"/>
      <c r="EA969" s="20"/>
      <c r="EB969" s="20"/>
      <c r="EC969" s="20"/>
      <c r="ED969" s="20"/>
      <c r="EE969" s="20"/>
      <c r="EF969" s="20"/>
      <c r="EG969" s="20"/>
      <c r="EH969" s="20"/>
      <c r="EI969" s="20"/>
      <c r="EJ969" s="20"/>
    </row>
    <row r="970" spans="1:140" ht="14.5">
      <c r="A970" s="19"/>
      <c r="B970" s="19"/>
      <c r="C970" s="20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60"/>
      <c r="AD970" s="6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  <c r="DO970" s="20"/>
      <c r="DP970" s="20"/>
      <c r="DQ970" s="20"/>
      <c r="DR970" s="20"/>
      <c r="DS970" s="20"/>
      <c r="DT970" s="20"/>
      <c r="DU970" s="20"/>
      <c r="DV970" s="20"/>
      <c r="DW970" s="20"/>
      <c r="DX970" s="20"/>
      <c r="DY970" s="20"/>
      <c r="DZ970" s="20"/>
      <c r="EA970" s="20"/>
      <c r="EB970" s="20"/>
      <c r="EC970" s="20"/>
      <c r="ED970" s="20"/>
      <c r="EE970" s="20"/>
      <c r="EF970" s="20"/>
      <c r="EG970" s="20"/>
      <c r="EH970" s="20"/>
      <c r="EI970" s="20"/>
      <c r="EJ970" s="20"/>
    </row>
    <row r="971" spans="1:140" ht="14.5">
      <c r="A971" s="19"/>
      <c r="B971" s="19"/>
      <c r="C971" s="20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60"/>
      <c r="AD971" s="6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  <c r="DO971" s="20"/>
      <c r="DP971" s="20"/>
      <c r="DQ971" s="20"/>
      <c r="DR971" s="20"/>
      <c r="DS971" s="20"/>
      <c r="DT971" s="20"/>
      <c r="DU971" s="20"/>
      <c r="DV971" s="20"/>
      <c r="DW971" s="20"/>
      <c r="DX971" s="20"/>
      <c r="DY971" s="20"/>
      <c r="DZ971" s="20"/>
      <c r="EA971" s="20"/>
      <c r="EB971" s="20"/>
      <c r="EC971" s="20"/>
      <c r="ED971" s="20"/>
      <c r="EE971" s="20"/>
      <c r="EF971" s="20"/>
      <c r="EG971" s="20"/>
      <c r="EH971" s="20"/>
      <c r="EI971" s="20"/>
      <c r="EJ971" s="20"/>
    </row>
    <row r="972" spans="1:140" ht="14.5">
      <c r="A972" s="19"/>
      <c r="B972" s="19"/>
      <c r="C972" s="20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60"/>
      <c r="AD972" s="6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  <c r="DO972" s="20"/>
      <c r="DP972" s="20"/>
      <c r="DQ972" s="20"/>
      <c r="DR972" s="20"/>
      <c r="DS972" s="20"/>
      <c r="DT972" s="20"/>
      <c r="DU972" s="20"/>
      <c r="DV972" s="20"/>
      <c r="DW972" s="20"/>
      <c r="DX972" s="20"/>
      <c r="DY972" s="20"/>
      <c r="DZ972" s="20"/>
      <c r="EA972" s="20"/>
      <c r="EB972" s="20"/>
      <c r="EC972" s="20"/>
      <c r="ED972" s="20"/>
      <c r="EE972" s="20"/>
      <c r="EF972" s="20"/>
      <c r="EG972" s="20"/>
      <c r="EH972" s="20"/>
      <c r="EI972" s="20"/>
      <c r="EJ972" s="20"/>
    </row>
    <row r="973" spans="1:140" ht="14.5">
      <c r="A973" s="19"/>
      <c r="B973" s="19"/>
      <c r="C973" s="20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60"/>
      <c r="AD973" s="6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  <c r="DO973" s="20"/>
      <c r="DP973" s="20"/>
      <c r="DQ973" s="20"/>
      <c r="DR973" s="20"/>
      <c r="DS973" s="20"/>
      <c r="DT973" s="20"/>
      <c r="DU973" s="20"/>
      <c r="DV973" s="20"/>
      <c r="DW973" s="20"/>
      <c r="DX973" s="20"/>
      <c r="DY973" s="20"/>
      <c r="DZ973" s="20"/>
      <c r="EA973" s="20"/>
      <c r="EB973" s="20"/>
      <c r="EC973" s="20"/>
      <c r="ED973" s="20"/>
      <c r="EE973" s="20"/>
      <c r="EF973" s="20"/>
      <c r="EG973" s="20"/>
      <c r="EH973" s="20"/>
      <c r="EI973" s="20"/>
      <c r="EJ973" s="20"/>
    </row>
    <row r="974" spans="1:140" ht="14.5">
      <c r="A974" s="19"/>
      <c r="B974" s="19"/>
      <c r="C974" s="20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60"/>
      <c r="AD974" s="6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  <c r="DO974" s="20"/>
      <c r="DP974" s="20"/>
      <c r="DQ974" s="20"/>
      <c r="DR974" s="20"/>
      <c r="DS974" s="20"/>
      <c r="DT974" s="20"/>
      <c r="DU974" s="20"/>
      <c r="DV974" s="20"/>
      <c r="DW974" s="20"/>
      <c r="DX974" s="20"/>
      <c r="DY974" s="20"/>
      <c r="DZ974" s="20"/>
      <c r="EA974" s="20"/>
      <c r="EB974" s="20"/>
      <c r="EC974" s="20"/>
      <c r="ED974" s="20"/>
      <c r="EE974" s="20"/>
      <c r="EF974" s="20"/>
      <c r="EG974" s="20"/>
      <c r="EH974" s="20"/>
      <c r="EI974" s="20"/>
      <c r="EJ974" s="20"/>
    </row>
    <row r="975" spans="1:140" ht="14.5">
      <c r="A975" s="19"/>
      <c r="B975" s="19"/>
      <c r="C975" s="20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60"/>
      <c r="AD975" s="6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  <c r="DO975" s="20"/>
      <c r="DP975" s="20"/>
      <c r="DQ975" s="20"/>
      <c r="DR975" s="20"/>
      <c r="DS975" s="20"/>
      <c r="DT975" s="20"/>
      <c r="DU975" s="20"/>
      <c r="DV975" s="20"/>
      <c r="DW975" s="20"/>
      <c r="DX975" s="20"/>
      <c r="DY975" s="20"/>
      <c r="DZ975" s="20"/>
      <c r="EA975" s="20"/>
      <c r="EB975" s="20"/>
      <c r="EC975" s="20"/>
      <c r="ED975" s="20"/>
      <c r="EE975" s="20"/>
      <c r="EF975" s="20"/>
      <c r="EG975" s="20"/>
      <c r="EH975" s="20"/>
      <c r="EI975" s="20"/>
      <c r="EJ975" s="20"/>
    </row>
    <row r="976" spans="1:140" ht="14.5">
      <c r="A976" s="19"/>
      <c r="B976" s="19"/>
      <c r="C976" s="20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60"/>
      <c r="AD976" s="6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  <c r="DO976" s="20"/>
      <c r="DP976" s="20"/>
      <c r="DQ976" s="20"/>
      <c r="DR976" s="20"/>
      <c r="DS976" s="20"/>
      <c r="DT976" s="20"/>
      <c r="DU976" s="20"/>
      <c r="DV976" s="20"/>
      <c r="DW976" s="20"/>
      <c r="DX976" s="20"/>
      <c r="DY976" s="20"/>
      <c r="DZ976" s="20"/>
      <c r="EA976" s="20"/>
      <c r="EB976" s="20"/>
      <c r="EC976" s="20"/>
      <c r="ED976" s="20"/>
      <c r="EE976" s="20"/>
      <c r="EF976" s="20"/>
      <c r="EG976" s="20"/>
      <c r="EH976" s="20"/>
      <c r="EI976" s="20"/>
      <c r="EJ976" s="20"/>
    </row>
    <row r="977" spans="1:140" ht="14.5">
      <c r="A977" s="19"/>
      <c r="B977" s="19"/>
      <c r="C977" s="20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60"/>
      <c r="AD977" s="6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  <c r="DO977" s="20"/>
      <c r="DP977" s="20"/>
      <c r="DQ977" s="20"/>
      <c r="DR977" s="20"/>
      <c r="DS977" s="20"/>
      <c r="DT977" s="20"/>
      <c r="DU977" s="20"/>
      <c r="DV977" s="20"/>
      <c r="DW977" s="20"/>
      <c r="DX977" s="20"/>
      <c r="DY977" s="20"/>
      <c r="DZ977" s="20"/>
      <c r="EA977" s="20"/>
      <c r="EB977" s="20"/>
      <c r="EC977" s="20"/>
      <c r="ED977" s="20"/>
      <c r="EE977" s="20"/>
      <c r="EF977" s="20"/>
      <c r="EG977" s="20"/>
      <c r="EH977" s="20"/>
      <c r="EI977" s="20"/>
      <c r="EJ977" s="20"/>
    </row>
    <row r="978" spans="1:140" ht="14.5">
      <c r="A978" s="19"/>
      <c r="B978" s="19"/>
      <c r="C978" s="20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60"/>
      <c r="AD978" s="6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  <c r="DO978" s="20"/>
      <c r="DP978" s="20"/>
      <c r="DQ978" s="20"/>
      <c r="DR978" s="20"/>
      <c r="DS978" s="20"/>
      <c r="DT978" s="20"/>
      <c r="DU978" s="20"/>
      <c r="DV978" s="20"/>
      <c r="DW978" s="20"/>
      <c r="DX978" s="20"/>
      <c r="DY978" s="20"/>
      <c r="DZ978" s="20"/>
      <c r="EA978" s="20"/>
      <c r="EB978" s="20"/>
      <c r="EC978" s="20"/>
      <c r="ED978" s="20"/>
      <c r="EE978" s="20"/>
      <c r="EF978" s="20"/>
      <c r="EG978" s="20"/>
      <c r="EH978" s="20"/>
      <c r="EI978" s="20"/>
      <c r="EJ978" s="20"/>
    </row>
    <row r="979" spans="1:140" ht="14.5">
      <c r="A979" s="19"/>
      <c r="B979" s="19"/>
      <c r="C979" s="20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60"/>
      <c r="AD979" s="6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  <c r="DO979" s="20"/>
      <c r="DP979" s="20"/>
      <c r="DQ979" s="20"/>
      <c r="DR979" s="20"/>
      <c r="DS979" s="20"/>
      <c r="DT979" s="20"/>
      <c r="DU979" s="20"/>
      <c r="DV979" s="20"/>
      <c r="DW979" s="20"/>
      <c r="DX979" s="20"/>
      <c r="DY979" s="20"/>
      <c r="DZ979" s="20"/>
      <c r="EA979" s="20"/>
      <c r="EB979" s="20"/>
      <c r="EC979" s="20"/>
      <c r="ED979" s="20"/>
      <c r="EE979" s="20"/>
      <c r="EF979" s="20"/>
      <c r="EG979" s="20"/>
      <c r="EH979" s="20"/>
      <c r="EI979" s="20"/>
      <c r="EJ979" s="20"/>
    </row>
    <row r="980" spans="1:140" ht="14.5">
      <c r="A980" s="19"/>
      <c r="B980" s="19"/>
      <c r="C980" s="20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60"/>
      <c r="AD980" s="6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/>
      <c r="CT980" s="20"/>
      <c r="CU980" s="20"/>
      <c r="CV980" s="20"/>
      <c r="CW980" s="20"/>
      <c r="CX980" s="20"/>
      <c r="CY980" s="20"/>
      <c r="CZ980" s="20"/>
      <c r="DA980" s="20"/>
      <c r="DB980" s="20"/>
      <c r="DC980" s="20"/>
      <c r="DD980" s="20"/>
      <c r="DE980" s="20"/>
      <c r="DF980" s="20"/>
      <c r="DG980" s="20"/>
      <c r="DH980" s="20"/>
      <c r="DI980" s="20"/>
      <c r="DJ980" s="20"/>
      <c r="DK980" s="20"/>
      <c r="DL980" s="20"/>
      <c r="DM980" s="20"/>
      <c r="DN980" s="20"/>
      <c r="DO980" s="20"/>
      <c r="DP980" s="20"/>
      <c r="DQ980" s="20"/>
      <c r="DR980" s="20"/>
      <c r="DS980" s="20"/>
      <c r="DT980" s="20"/>
      <c r="DU980" s="20"/>
      <c r="DV980" s="20"/>
      <c r="DW980" s="20"/>
      <c r="DX980" s="20"/>
      <c r="DY980" s="20"/>
      <c r="DZ980" s="20"/>
      <c r="EA980" s="20"/>
      <c r="EB980" s="20"/>
      <c r="EC980" s="20"/>
      <c r="ED980" s="20"/>
      <c r="EE980" s="20"/>
      <c r="EF980" s="20"/>
      <c r="EG980" s="20"/>
      <c r="EH980" s="20"/>
      <c r="EI980" s="20"/>
      <c r="EJ980" s="20"/>
    </row>
    <row r="981" spans="1:140" ht="14.5">
      <c r="A981" s="19"/>
      <c r="B981" s="19"/>
      <c r="C981" s="20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60"/>
      <c r="AD981" s="6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  <c r="CX981" s="20"/>
      <c r="CY981" s="20"/>
      <c r="CZ981" s="20"/>
      <c r="DA981" s="20"/>
      <c r="DB981" s="20"/>
      <c r="DC981" s="20"/>
      <c r="DD981" s="20"/>
      <c r="DE981" s="20"/>
      <c r="DF981" s="20"/>
      <c r="DG981" s="20"/>
      <c r="DH981" s="20"/>
      <c r="DI981" s="20"/>
      <c r="DJ981" s="20"/>
      <c r="DK981" s="20"/>
      <c r="DL981" s="20"/>
      <c r="DM981" s="20"/>
      <c r="DN981" s="20"/>
      <c r="DO981" s="20"/>
      <c r="DP981" s="20"/>
      <c r="DQ981" s="20"/>
      <c r="DR981" s="20"/>
      <c r="DS981" s="20"/>
      <c r="DT981" s="20"/>
      <c r="DU981" s="20"/>
      <c r="DV981" s="20"/>
      <c r="DW981" s="20"/>
      <c r="DX981" s="20"/>
      <c r="DY981" s="20"/>
      <c r="DZ981" s="20"/>
      <c r="EA981" s="20"/>
      <c r="EB981" s="20"/>
      <c r="EC981" s="20"/>
      <c r="ED981" s="20"/>
      <c r="EE981" s="20"/>
      <c r="EF981" s="20"/>
      <c r="EG981" s="20"/>
      <c r="EH981" s="20"/>
      <c r="EI981" s="20"/>
      <c r="EJ981" s="20"/>
    </row>
    <row r="982" spans="1:140" ht="14.5">
      <c r="A982" s="19"/>
      <c r="B982" s="19"/>
      <c r="C982" s="20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60"/>
      <c r="AD982" s="6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0"/>
      <c r="CP982" s="20"/>
      <c r="CQ982" s="20"/>
      <c r="CR982" s="20"/>
      <c r="CS982" s="20"/>
      <c r="CT982" s="20"/>
      <c r="CU982" s="20"/>
      <c r="CV982" s="20"/>
      <c r="CW982" s="20"/>
      <c r="CX982" s="20"/>
      <c r="CY982" s="20"/>
      <c r="CZ982" s="20"/>
      <c r="DA982" s="20"/>
      <c r="DB982" s="20"/>
      <c r="DC982" s="20"/>
      <c r="DD982" s="20"/>
      <c r="DE982" s="20"/>
      <c r="DF982" s="20"/>
      <c r="DG982" s="20"/>
      <c r="DH982" s="20"/>
      <c r="DI982" s="20"/>
      <c r="DJ982" s="20"/>
      <c r="DK982" s="20"/>
      <c r="DL982" s="20"/>
      <c r="DM982" s="20"/>
      <c r="DN982" s="20"/>
      <c r="DO982" s="20"/>
      <c r="DP982" s="20"/>
      <c r="DQ982" s="20"/>
      <c r="DR982" s="20"/>
      <c r="DS982" s="20"/>
      <c r="DT982" s="20"/>
      <c r="DU982" s="20"/>
      <c r="DV982" s="20"/>
      <c r="DW982" s="20"/>
      <c r="DX982" s="20"/>
      <c r="DY982" s="20"/>
      <c r="DZ982" s="20"/>
      <c r="EA982" s="20"/>
      <c r="EB982" s="20"/>
      <c r="EC982" s="20"/>
      <c r="ED982" s="20"/>
      <c r="EE982" s="20"/>
      <c r="EF982" s="20"/>
      <c r="EG982" s="20"/>
      <c r="EH982" s="20"/>
      <c r="EI982" s="20"/>
      <c r="EJ982" s="20"/>
    </row>
    <row r="983" spans="1:140" ht="14.5">
      <c r="A983" s="19"/>
      <c r="B983" s="19"/>
      <c r="C983" s="20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60"/>
      <c r="AD983" s="6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  <c r="CX983" s="20"/>
      <c r="CY983" s="20"/>
      <c r="CZ983" s="20"/>
      <c r="DA983" s="20"/>
      <c r="DB983" s="20"/>
      <c r="DC983" s="20"/>
      <c r="DD983" s="20"/>
      <c r="DE983" s="20"/>
      <c r="DF983" s="20"/>
      <c r="DG983" s="20"/>
      <c r="DH983" s="20"/>
      <c r="DI983" s="20"/>
      <c r="DJ983" s="20"/>
      <c r="DK983" s="20"/>
      <c r="DL983" s="20"/>
      <c r="DM983" s="20"/>
      <c r="DN983" s="20"/>
      <c r="DO983" s="20"/>
      <c r="DP983" s="20"/>
      <c r="DQ983" s="20"/>
      <c r="DR983" s="20"/>
      <c r="DS983" s="20"/>
      <c r="DT983" s="20"/>
      <c r="DU983" s="20"/>
      <c r="DV983" s="20"/>
      <c r="DW983" s="20"/>
      <c r="DX983" s="20"/>
      <c r="DY983" s="20"/>
      <c r="DZ983" s="20"/>
      <c r="EA983" s="20"/>
      <c r="EB983" s="20"/>
      <c r="EC983" s="20"/>
      <c r="ED983" s="20"/>
      <c r="EE983" s="20"/>
      <c r="EF983" s="20"/>
      <c r="EG983" s="20"/>
      <c r="EH983" s="20"/>
      <c r="EI983" s="20"/>
      <c r="EJ983" s="20"/>
    </row>
    <row r="984" spans="1:140" ht="14.5">
      <c r="A984" s="19"/>
      <c r="B984" s="19"/>
      <c r="C984" s="20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60"/>
      <c r="AD984" s="6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0"/>
      <c r="CP984" s="20"/>
      <c r="CQ984" s="20"/>
      <c r="CR984" s="20"/>
      <c r="CS984" s="20"/>
      <c r="CT984" s="20"/>
      <c r="CU984" s="20"/>
      <c r="CV984" s="20"/>
      <c r="CW984" s="20"/>
      <c r="CX984" s="20"/>
      <c r="CY984" s="20"/>
      <c r="CZ984" s="20"/>
      <c r="DA984" s="20"/>
      <c r="DB984" s="20"/>
      <c r="DC984" s="20"/>
      <c r="DD984" s="20"/>
      <c r="DE984" s="20"/>
      <c r="DF984" s="20"/>
      <c r="DG984" s="20"/>
      <c r="DH984" s="20"/>
      <c r="DI984" s="20"/>
      <c r="DJ984" s="20"/>
      <c r="DK984" s="20"/>
      <c r="DL984" s="20"/>
      <c r="DM984" s="20"/>
      <c r="DN984" s="20"/>
      <c r="DO984" s="20"/>
      <c r="DP984" s="20"/>
      <c r="DQ984" s="20"/>
      <c r="DR984" s="20"/>
      <c r="DS984" s="20"/>
      <c r="DT984" s="20"/>
      <c r="DU984" s="20"/>
      <c r="DV984" s="20"/>
      <c r="DW984" s="20"/>
      <c r="DX984" s="20"/>
      <c r="DY984" s="20"/>
      <c r="DZ984" s="20"/>
      <c r="EA984" s="20"/>
      <c r="EB984" s="20"/>
      <c r="EC984" s="20"/>
      <c r="ED984" s="20"/>
      <c r="EE984" s="20"/>
      <c r="EF984" s="20"/>
      <c r="EG984" s="20"/>
      <c r="EH984" s="20"/>
      <c r="EI984" s="20"/>
      <c r="EJ984" s="20"/>
    </row>
    <row r="985" spans="1:140" ht="14.5">
      <c r="A985" s="19"/>
      <c r="B985" s="19"/>
      <c r="C985" s="20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60"/>
      <c r="AD985" s="6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  <c r="DO985" s="20"/>
      <c r="DP985" s="20"/>
      <c r="DQ985" s="20"/>
      <c r="DR985" s="20"/>
      <c r="DS985" s="20"/>
      <c r="DT985" s="20"/>
      <c r="DU985" s="20"/>
      <c r="DV985" s="20"/>
      <c r="DW985" s="20"/>
      <c r="DX985" s="20"/>
      <c r="DY985" s="20"/>
      <c r="DZ985" s="20"/>
      <c r="EA985" s="20"/>
      <c r="EB985" s="20"/>
      <c r="EC985" s="20"/>
      <c r="ED985" s="20"/>
      <c r="EE985" s="20"/>
      <c r="EF985" s="20"/>
      <c r="EG985" s="20"/>
      <c r="EH985" s="20"/>
      <c r="EI985" s="20"/>
      <c r="EJ985" s="20"/>
    </row>
    <row r="986" spans="1:140" ht="14.5">
      <c r="A986" s="19"/>
      <c r="B986" s="19"/>
      <c r="C986" s="20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60"/>
      <c r="AD986" s="6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  <c r="DO986" s="20"/>
      <c r="DP986" s="20"/>
      <c r="DQ986" s="20"/>
      <c r="DR986" s="20"/>
      <c r="DS986" s="20"/>
      <c r="DT986" s="20"/>
      <c r="DU986" s="20"/>
      <c r="DV986" s="20"/>
      <c r="DW986" s="20"/>
      <c r="DX986" s="20"/>
      <c r="DY986" s="20"/>
      <c r="DZ986" s="20"/>
      <c r="EA986" s="20"/>
      <c r="EB986" s="20"/>
      <c r="EC986" s="20"/>
      <c r="ED986" s="20"/>
      <c r="EE986" s="20"/>
      <c r="EF986" s="20"/>
      <c r="EG986" s="20"/>
      <c r="EH986" s="20"/>
      <c r="EI986" s="20"/>
      <c r="EJ986" s="20"/>
    </row>
    <row r="987" spans="1:140" ht="14.5">
      <c r="A987" s="19"/>
      <c r="B987" s="19"/>
      <c r="C987" s="20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60"/>
      <c r="AD987" s="6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  <c r="DO987" s="20"/>
      <c r="DP987" s="20"/>
      <c r="DQ987" s="20"/>
      <c r="DR987" s="20"/>
      <c r="DS987" s="20"/>
      <c r="DT987" s="20"/>
      <c r="DU987" s="20"/>
      <c r="DV987" s="20"/>
      <c r="DW987" s="20"/>
      <c r="DX987" s="20"/>
      <c r="DY987" s="20"/>
      <c r="DZ987" s="20"/>
      <c r="EA987" s="20"/>
      <c r="EB987" s="20"/>
      <c r="EC987" s="20"/>
      <c r="ED987" s="20"/>
      <c r="EE987" s="20"/>
      <c r="EF987" s="20"/>
      <c r="EG987" s="20"/>
      <c r="EH987" s="20"/>
      <c r="EI987" s="20"/>
      <c r="EJ987" s="20"/>
    </row>
    <row r="988" spans="1:140" ht="14.5">
      <c r="A988" s="19"/>
      <c r="B988" s="19"/>
      <c r="C988" s="20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60"/>
      <c r="AD988" s="6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  <c r="CX988" s="20"/>
      <c r="CY988" s="20"/>
      <c r="CZ988" s="20"/>
      <c r="DA988" s="20"/>
      <c r="DB988" s="20"/>
      <c r="DC988" s="20"/>
      <c r="DD988" s="20"/>
      <c r="DE988" s="20"/>
      <c r="DF988" s="20"/>
      <c r="DG988" s="20"/>
      <c r="DH988" s="20"/>
      <c r="DI988" s="20"/>
      <c r="DJ988" s="20"/>
      <c r="DK988" s="20"/>
      <c r="DL988" s="20"/>
      <c r="DM988" s="20"/>
      <c r="DN988" s="20"/>
      <c r="DO988" s="20"/>
      <c r="DP988" s="20"/>
      <c r="DQ988" s="20"/>
      <c r="DR988" s="20"/>
      <c r="DS988" s="20"/>
      <c r="DT988" s="20"/>
      <c r="DU988" s="20"/>
      <c r="DV988" s="20"/>
      <c r="DW988" s="20"/>
      <c r="DX988" s="20"/>
      <c r="DY988" s="20"/>
      <c r="DZ988" s="20"/>
      <c r="EA988" s="20"/>
      <c r="EB988" s="20"/>
      <c r="EC988" s="20"/>
      <c r="ED988" s="20"/>
      <c r="EE988" s="20"/>
      <c r="EF988" s="20"/>
      <c r="EG988" s="20"/>
      <c r="EH988" s="20"/>
      <c r="EI988" s="20"/>
      <c r="EJ988" s="20"/>
    </row>
    <row r="989" spans="1:140" ht="14.5">
      <c r="A989" s="19"/>
      <c r="B989" s="19"/>
      <c r="C989" s="20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60"/>
      <c r="AD989" s="6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0"/>
      <c r="CP989" s="20"/>
      <c r="CQ989" s="20"/>
      <c r="CR989" s="20"/>
      <c r="CS989" s="20"/>
      <c r="CT989" s="20"/>
      <c r="CU989" s="20"/>
      <c r="CV989" s="20"/>
      <c r="CW989" s="20"/>
      <c r="CX989" s="20"/>
      <c r="CY989" s="20"/>
      <c r="CZ989" s="20"/>
      <c r="DA989" s="20"/>
      <c r="DB989" s="20"/>
      <c r="DC989" s="20"/>
      <c r="DD989" s="20"/>
      <c r="DE989" s="20"/>
      <c r="DF989" s="20"/>
      <c r="DG989" s="20"/>
      <c r="DH989" s="20"/>
      <c r="DI989" s="20"/>
      <c r="DJ989" s="20"/>
      <c r="DK989" s="20"/>
      <c r="DL989" s="20"/>
      <c r="DM989" s="20"/>
      <c r="DN989" s="20"/>
      <c r="DO989" s="20"/>
      <c r="DP989" s="20"/>
      <c r="DQ989" s="20"/>
      <c r="DR989" s="20"/>
      <c r="DS989" s="20"/>
      <c r="DT989" s="20"/>
      <c r="DU989" s="20"/>
      <c r="DV989" s="20"/>
      <c r="DW989" s="20"/>
      <c r="DX989" s="20"/>
      <c r="DY989" s="20"/>
      <c r="DZ989" s="20"/>
      <c r="EA989" s="20"/>
      <c r="EB989" s="20"/>
      <c r="EC989" s="20"/>
      <c r="ED989" s="20"/>
      <c r="EE989" s="20"/>
      <c r="EF989" s="20"/>
      <c r="EG989" s="20"/>
      <c r="EH989" s="20"/>
      <c r="EI989" s="20"/>
      <c r="EJ989" s="20"/>
    </row>
    <row r="990" spans="1:140" ht="14.5">
      <c r="A990" s="19"/>
      <c r="B990" s="19"/>
      <c r="C990" s="20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60"/>
      <c r="AD990" s="6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0"/>
      <c r="CP990" s="20"/>
      <c r="CQ990" s="20"/>
      <c r="CR990" s="20"/>
      <c r="CS990" s="20"/>
      <c r="CT990" s="20"/>
      <c r="CU990" s="20"/>
      <c r="CV990" s="20"/>
      <c r="CW990" s="20"/>
      <c r="CX990" s="20"/>
      <c r="CY990" s="20"/>
      <c r="CZ990" s="20"/>
      <c r="DA990" s="20"/>
      <c r="DB990" s="20"/>
      <c r="DC990" s="20"/>
      <c r="DD990" s="20"/>
      <c r="DE990" s="20"/>
      <c r="DF990" s="20"/>
      <c r="DG990" s="20"/>
      <c r="DH990" s="20"/>
      <c r="DI990" s="20"/>
      <c r="DJ990" s="20"/>
      <c r="DK990" s="20"/>
      <c r="DL990" s="20"/>
      <c r="DM990" s="20"/>
      <c r="DN990" s="20"/>
      <c r="DO990" s="20"/>
      <c r="DP990" s="20"/>
      <c r="DQ990" s="20"/>
      <c r="DR990" s="20"/>
      <c r="DS990" s="20"/>
      <c r="DT990" s="20"/>
      <c r="DU990" s="20"/>
      <c r="DV990" s="20"/>
      <c r="DW990" s="20"/>
      <c r="DX990" s="20"/>
      <c r="DY990" s="20"/>
      <c r="DZ990" s="20"/>
      <c r="EA990" s="20"/>
      <c r="EB990" s="20"/>
      <c r="EC990" s="20"/>
      <c r="ED990" s="20"/>
      <c r="EE990" s="20"/>
      <c r="EF990" s="20"/>
      <c r="EG990" s="20"/>
      <c r="EH990" s="20"/>
      <c r="EI990" s="20"/>
      <c r="EJ990" s="20"/>
    </row>
    <row r="991" spans="1:140" ht="14.5">
      <c r="A991" s="19"/>
      <c r="B991" s="19"/>
      <c r="C991" s="20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60"/>
      <c r="AD991" s="6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0"/>
      <c r="CP991" s="20"/>
      <c r="CQ991" s="20"/>
      <c r="CR991" s="20"/>
      <c r="CS991" s="20"/>
      <c r="CT991" s="20"/>
      <c r="CU991" s="20"/>
      <c r="CV991" s="20"/>
      <c r="CW991" s="20"/>
      <c r="CX991" s="20"/>
      <c r="CY991" s="20"/>
      <c r="CZ991" s="20"/>
      <c r="DA991" s="20"/>
      <c r="DB991" s="20"/>
      <c r="DC991" s="20"/>
      <c r="DD991" s="20"/>
      <c r="DE991" s="20"/>
      <c r="DF991" s="20"/>
      <c r="DG991" s="20"/>
      <c r="DH991" s="20"/>
      <c r="DI991" s="20"/>
      <c r="DJ991" s="20"/>
      <c r="DK991" s="20"/>
      <c r="DL991" s="20"/>
      <c r="DM991" s="20"/>
      <c r="DN991" s="20"/>
      <c r="DO991" s="20"/>
      <c r="DP991" s="20"/>
      <c r="DQ991" s="20"/>
      <c r="DR991" s="20"/>
      <c r="DS991" s="20"/>
      <c r="DT991" s="20"/>
      <c r="DU991" s="20"/>
      <c r="DV991" s="20"/>
      <c r="DW991" s="20"/>
      <c r="DX991" s="20"/>
      <c r="DY991" s="20"/>
      <c r="DZ991" s="20"/>
      <c r="EA991" s="20"/>
      <c r="EB991" s="20"/>
      <c r="EC991" s="20"/>
      <c r="ED991" s="20"/>
      <c r="EE991" s="20"/>
      <c r="EF991" s="20"/>
      <c r="EG991" s="20"/>
      <c r="EH991" s="20"/>
      <c r="EI991" s="20"/>
      <c r="EJ991" s="20"/>
    </row>
    <row r="992" spans="1:140" ht="14.5">
      <c r="A992" s="19"/>
      <c r="B992" s="19"/>
      <c r="C992" s="20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60"/>
      <c r="AD992" s="6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0"/>
      <c r="CP992" s="20"/>
      <c r="CQ992" s="20"/>
      <c r="CR992" s="20"/>
      <c r="CS992" s="20"/>
      <c r="CT992" s="20"/>
      <c r="CU992" s="20"/>
      <c r="CV992" s="20"/>
      <c r="CW992" s="20"/>
      <c r="CX992" s="20"/>
      <c r="CY992" s="20"/>
      <c r="CZ992" s="20"/>
      <c r="DA992" s="20"/>
      <c r="DB992" s="20"/>
      <c r="DC992" s="20"/>
      <c r="DD992" s="20"/>
      <c r="DE992" s="20"/>
      <c r="DF992" s="20"/>
      <c r="DG992" s="20"/>
      <c r="DH992" s="20"/>
      <c r="DI992" s="20"/>
      <c r="DJ992" s="20"/>
      <c r="DK992" s="20"/>
      <c r="DL992" s="20"/>
      <c r="DM992" s="20"/>
      <c r="DN992" s="20"/>
      <c r="DO992" s="20"/>
      <c r="DP992" s="20"/>
      <c r="DQ992" s="20"/>
      <c r="DR992" s="20"/>
      <c r="DS992" s="20"/>
      <c r="DT992" s="20"/>
      <c r="DU992" s="20"/>
      <c r="DV992" s="20"/>
      <c r="DW992" s="20"/>
      <c r="DX992" s="20"/>
      <c r="DY992" s="20"/>
      <c r="DZ992" s="20"/>
      <c r="EA992" s="20"/>
      <c r="EB992" s="20"/>
      <c r="EC992" s="20"/>
      <c r="ED992" s="20"/>
      <c r="EE992" s="20"/>
      <c r="EF992" s="20"/>
      <c r="EG992" s="20"/>
      <c r="EH992" s="20"/>
      <c r="EI992" s="20"/>
      <c r="EJ992" s="20"/>
    </row>
    <row r="993" spans="1:140" ht="14.5">
      <c r="A993" s="19"/>
      <c r="B993" s="19"/>
      <c r="C993" s="20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60"/>
      <c r="AD993" s="6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0"/>
      <c r="CP993" s="20"/>
      <c r="CQ993" s="20"/>
      <c r="CR993" s="20"/>
      <c r="CS993" s="20"/>
      <c r="CT993" s="20"/>
      <c r="CU993" s="20"/>
      <c r="CV993" s="20"/>
      <c r="CW993" s="20"/>
      <c r="CX993" s="20"/>
      <c r="CY993" s="20"/>
      <c r="CZ993" s="20"/>
      <c r="DA993" s="20"/>
      <c r="DB993" s="20"/>
      <c r="DC993" s="20"/>
      <c r="DD993" s="20"/>
      <c r="DE993" s="20"/>
      <c r="DF993" s="20"/>
      <c r="DG993" s="20"/>
      <c r="DH993" s="20"/>
      <c r="DI993" s="20"/>
      <c r="DJ993" s="20"/>
      <c r="DK993" s="20"/>
      <c r="DL993" s="20"/>
      <c r="DM993" s="20"/>
      <c r="DN993" s="20"/>
      <c r="DO993" s="20"/>
      <c r="DP993" s="20"/>
      <c r="DQ993" s="20"/>
      <c r="DR993" s="20"/>
      <c r="DS993" s="20"/>
      <c r="DT993" s="20"/>
      <c r="DU993" s="20"/>
      <c r="DV993" s="20"/>
      <c r="DW993" s="20"/>
      <c r="DX993" s="20"/>
      <c r="DY993" s="20"/>
      <c r="DZ993" s="20"/>
      <c r="EA993" s="20"/>
      <c r="EB993" s="20"/>
      <c r="EC993" s="20"/>
      <c r="ED993" s="20"/>
      <c r="EE993" s="20"/>
      <c r="EF993" s="20"/>
      <c r="EG993" s="20"/>
      <c r="EH993" s="20"/>
      <c r="EI993" s="20"/>
      <c r="EJ993" s="20"/>
    </row>
    <row r="994" spans="1:140" ht="14.5">
      <c r="A994" s="19"/>
      <c r="B994" s="19"/>
      <c r="C994" s="20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60"/>
      <c r="AD994" s="6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0"/>
      <c r="CP994" s="20"/>
      <c r="CQ994" s="20"/>
      <c r="CR994" s="20"/>
      <c r="CS994" s="20"/>
      <c r="CT994" s="20"/>
      <c r="CU994" s="20"/>
      <c r="CV994" s="20"/>
      <c r="CW994" s="20"/>
      <c r="CX994" s="20"/>
      <c r="CY994" s="20"/>
      <c r="CZ994" s="20"/>
      <c r="DA994" s="20"/>
      <c r="DB994" s="20"/>
      <c r="DC994" s="20"/>
      <c r="DD994" s="20"/>
      <c r="DE994" s="20"/>
      <c r="DF994" s="20"/>
      <c r="DG994" s="20"/>
      <c r="DH994" s="20"/>
      <c r="DI994" s="20"/>
      <c r="DJ994" s="20"/>
      <c r="DK994" s="20"/>
      <c r="DL994" s="20"/>
      <c r="DM994" s="20"/>
      <c r="DN994" s="20"/>
      <c r="DO994" s="20"/>
      <c r="DP994" s="20"/>
      <c r="DQ994" s="20"/>
      <c r="DR994" s="20"/>
      <c r="DS994" s="20"/>
      <c r="DT994" s="20"/>
      <c r="DU994" s="20"/>
      <c r="DV994" s="20"/>
      <c r="DW994" s="20"/>
      <c r="DX994" s="20"/>
      <c r="DY994" s="20"/>
      <c r="DZ994" s="20"/>
      <c r="EA994" s="20"/>
      <c r="EB994" s="20"/>
      <c r="EC994" s="20"/>
      <c r="ED994" s="20"/>
      <c r="EE994" s="20"/>
      <c r="EF994" s="20"/>
      <c r="EG994" s="20"/>
      <c r="EH994" s="20"/>
      <c r="EI994" s="20"/>
      <c r="EJ994" s="20"/>
    </row>
    <row r="995" spans="1:140" ht="14.5">
      <c r="A995" s="19"/>
      <c r="B995" s="19"/>
      <c r="C995" s="20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60"/>
      <c r="AD995" s="6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0"/>
      <c r="CP995" s="20"/>
      <c r="CQ995" s="20"/>
      <c r="CR995" s="20"/>
      <c r="CS995" s="20"/>
      <c r="CT995" s="20"/>
      <c r="CU995" s="20"/>
      <c r="CV995" s="20"/>
      <c r="CW995" s="20"/>
      <c r="CX995" s="20"/>
      <c r="CY995" s="20"/>
      <c r="CZ995" s="20"/>
      <c r="DA995" s="20"/>
      <c r="DB995" s="20"/>
      <c r="DC995" s="20"/>
      <c r="DD995" s="20"/>
      <c r="DE995" s="20"/>
      <c r="DF995" s="20"/>
      <c r="DG995" s="20"/>
      <c r="DH995" s="20"/>
      <c r="DI995" s="20"/>
      <c r="DJ995" s="20"/>
      <c r="DK995" s="20"/>
      <c r="DL995" s="20"/>
      <c r="DM995" s="20"/>
      <c r="DN995" s="20"/>
      <c r="DO995" s="20"/>
      <c r="DP995" s="20"/>
      <c r="DQ995" s="20"/>
      <c r="DR995" s="20"/>
      <c r="DS995" s="20"/>
      <c r="DT995" s="20"/>
      <c r="DU995" s="20"/>
      <c r="DV995" s="20"/>
      <c r="DW995" s="20"/>
      <c r="DX995" s="20"/>
      <c r="DY995" s="20"/>
      <c r="DZ995" s="20"/>
      <c r="EA995" s="20"/>
      <c r="EB995" s="20"/>
      <c r="EC995" s="20"/>
      <c r="ED995" s="20"/>
      <c r="EE995" s="20"/>
      <c r="EF995" s="20"/>
      <c r="EG995" s="20"/>
      <c r="EH995" s="20"/>
      <c r="EI995" s="20"/>
      <c r="EJ995" s="20"/>
    </row>
    <row r="996" spans="1:140" ht="14.5">
      <c r="A996" s="19"/>
      <c r="B996" s="19"/>
      <c r="C996" s="20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60"/>
      <c r="AD996" s="6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0"/>
      <c r="CP996" s="20"/>
      <c r="CQ996" s="20"/>
      <c r="CR996" s="20"/>
      <c r="CS996" s="20"/>
      <c r="CT996" s="20"/>
      <c r="CU996" s="20"/>
      <c r="CV996" s="20"/>
      <c r="CW996" s="20"/>
      <c r="CX996" s="20"/>
      <c r="CY996" s="20"/>
      <c r="CZ996" s="20"/>
      <c r="DA996" s="20"/>
      <c r="DB996" s="20"/>
      <c r="DC996" s="20"/>
      <c r="DD996" s="20"/>
      <c r="DE996" s="20"/>
      <c r="DF996" s="20"/>
      <c r="DG996" s="20"/>
      <c r="DH996" s="20"/>
      <c r="DI996" s="20"/>
      <c r="DJ996" s="20"/>
      <c r="DK996" s="20"/>
      <c r="DL996" s="20"/>
      <c r="DM996" s="20"/>
      <c r="DN996" s="20"/>
      <c r="DO996" s="20"/>
      <c r="DP996" s="20"/>
      <c r="DQ996" s="20"/>
      <c r="DR996" s="20"/>
      <c r="DS996" s="20"/>
      <c r="DT996" s="20"/>
      <c r="DU996" s="20"/>
      <c r="DV996" s="20"/>
      <c r="DW996" s="20"/>
      <c r="DX996" s="20"/>
      <c r="DY996" s="20"/>
      <c r="DZ996" s="20"/>
      <c r="EA996" s="20"/>
      <c r="EB996" s="20"/>
      <c r="EC996" s="20"/>
      <c r="ED996" s="20"/>
      <c r="EE996" s="20"/>
      <c r="EF996" s="20"/>
      <c r="EG996" s="20"/>
      <c r="EH996" s="20"/>
      <c r="EI996" s="20"/>
      <c r="EJ996" s="20"/>
    </row>
    <row r="997" spans="1:140" ht="14.5">
      <c r="A997" s="19"/>
      <c r="B997" s="19"/>
      <c r="C997" s="20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60"/>
      <c r="AD997" s="6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0"/>
      <c r="CP997" s="20"/>
      <c r="CQ997" s="20"/>
      <c r="CR997" s="20"/>
      <c r="CS997" s="20"/>
      <c r="CT997" s="20"/>
      <c r="CU997" s="20"/>
      <c r="CV997" s="20"/>
      <c r="CW997" s="20"/>
      <c r="CX997" s="20"/>
      <c r="CY997" s="20"/>
      <c r="CZ997" s="20"/>
      <c r="DA997" s="20"/>
      <c r="DB997" s="20"/>
      <c r="DC997" s="20"/>
      <c r="DD997" s="20"/>
      <c r="DE997" s="20"/>
      <c r="DF997" s="20"/>
      <c r="DG997" s="20"/>
      <c r="DH997" s="20"/>
      <c r="DI997" s="20"/>
      <c r="DJ997" s="20"/>
      <c r="DK997" s="20"/>
      <c r="DL997" s="20"/>
      <c r="DM997" s="20"/>
      <c r="DN997" s="20"/>
      <c r="DO997" s="20"/>
      <c r="DP997" s="20"/>
      <c r="DQ997" s="20"/>
      <c r="DR997" s="20"/>
      <c r="DS997" s="20"/>
      <c r="DT997" s="20"/>
      <c r="DU997" s="20"/>
      <c r="DV997" s="20"/>
      <c r="DW997" s="20"/>
      <c r="DX997" s="20"/>
      <c r="DY997" s="20"/>
      <c r="DZ997" s="20"/>
      <c r="EA997" s="20"/>
      <c r="EB997" s="20"/>
      <c r="EC997" s="20"/>
      <c r="ED997" s="20"/>
      <c r="EE997" s="20"/>
      <c r="EF997" s="20"/>
      <c r="EG997" s="20"/>
      <c r="EH997" s="20"/>
      <c r="EI997" s="20"/>
      <c r="EJ997" s="20"/>
    </row>
    <row r="998" spans="1:140" ht="14.5">
      <c r="A998" s="19"/>
      <c r="B998" s="19"/>
      <c r="C998" s="20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60"/>
      <c r="AD998" s="6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0"/>
      <c r="CP998" s="20"/>
      <c r="CQ998" s="20"/>
      <c r="CR998" s="20"/>
      <c r="CS998" s="20"/>
      <c r="CT998" s="20"/>
      <c r="CU998" s="20"/>
      <c r="CV998" s="20"/>
      <c r="CW998" s="20"/>
      <c r="CX998" s="20"/>
      <c r="CY998" s="20"/>
      <c r="CZ998" s="20"/>
      <c r="DA998" s="20"/>
      <c r="DB998" s="20"/>
      <c r="DC998" s="20"/>
      <c r="DD998" s="20"/>
      <c r="DE998" s="20"/>
      <c r="DF998" s="20"/>
      <c r="DG998" s="20"/>
      <c r="DH998" s="20"/>
      <c r="DI998" s="20"/>
      <c r="DJ998" s="20"/>
      <c r="DK998" s="20"/>
      <c r="DL998" s="20"/>
      <c r="DM998" s="20"/>
      <c r="DN998" s="20"/>
      <c r="DO998" s="20"/>
      <c r="DP998" s="20"/>
      <c r="DQ998" s="20"/>
      <c r="DR998" s="20"/>
      <c r="DS998" s="20"/>
      <c r="DT998" s="20"/>
      <c r="DU998" s="20"/>
      <c r="DV998" s="20"/>
      <c r="DW998" s="20"/>
      <c r="DX998" s="20"/>
      <c r="DY998" s="20"/>
      <c r="DZ998" s="20"/>
      <c r="EA998" s="20"/>
      <c r="EB998" s="20"/>
      <c r="EC998" s="20"/>
      <c r="ED998" s="20"/>
      <c r="EE998" s="20"/>
      <c r="EF998" s="20"/>
      <c r="EG998" s="20"/>
      <c r="EH998" s="20"/>
      <c r="EI998" s="20"/>
      <c r="EJ998" s="20"/>
    </row>
    <row r="999" spans="1:140" ht="14.5">
      <c r="A999" s="19"/>
      <c r="B999" s="19"/>
      <c r="C999" s="20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60"/>
      <c r="AD999" s="6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0"/>
      <c r="CP999" s="20"/>
      <c r="CQ999" s="20"/>
      <c r="CR999" s="20"/>
      <c r="CS999" s="20"/>
      <c r="CT999" s="20"/>
      <c r="CU999" s="20"/>
      <c r="CV999" s="20"/>
      <c r="CW999" s="20"/>
      <c r="CX999" s="20"/>
      <c r="CY999" s="20"/>
      <c r="CZ999" s="20"/>
      <c r="DA999" s="20"/>
      <c r="DB999" s="20"/>
      <c r="DC999" s="20"/>
      <c r="DD999" s="20"/>
      <c r="DE999" s="20"/>
      <c r="DF999" s="20"/>
      <c r="DG999" s="20"/>
      <c r="DH999" s="20"/>
      <c r="DI999" s="20"/>
      <c r="DJ999" s="20"/>
      <c r="DK999" s="20"/>
      <c r="DL999" s="20"/>
      <c r="DM999" s="20"/>
      <c r="DN999" s="20"/>
      <c r="DO999" s="20"/>
      <c r="DP999" s="20"/>
      <c r="DQ999" s="20"/>
      <c r="DR999" s="20"/>
      <c r="DS999" s="20"/>
      <c r="DT999" s="20"/>
      <c r="DU999" s="20"/>
      <c r="DV999" s="20"/>
      <c r="DW999" s="20"/>
      <c r="DX999" s="20"/>
      <c r="DY999" s="20"/>
      <c r="DZ999" s="20"/>
      <c r="EA999" s="20"/>
      <c r="EB999" s="20"/>
      <c r="EC999" s="20"/>
      <c r="ED999" s="20"/>
      <c r="EE999" s="20"/>
      <c r="EF999" s="20"/>
      <c r="EG999" s="20"/>
      <c r="EH999" s="20"/>
      <c r="EI999" s="20"/>
      <c r="EJ999" s="20"/>
    </row>
    <row r="1000" spans="1:140" ht="14.5">
      <c r="A1000" s="19"/>
      <c r="B1000" s="19"/>
      <c r="C1000" s="20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60"/>
      <c r="AD1000" s="6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0"/>
      <c r="CP1000" s="20"/>
      <c r="CQ1000" s="20"/>
      <c r="CR1000" s="20"/>
      <c r="CS1000" s="20"/>
      <c r="CT1000" s="20"/>
      <c r="CU1000" s="20"/>
      <c r="CV1000" s="20"/>
      <c r="CW1000" s="20"/>
      <c r="CX1000" s="20"/>
      <c r="CY1000" s="20"/>
      <c r="CZ1000" s="20"/>
      <c r="DA1000" s="20"/>
      <c r="DB1000" s="20"/>
      <c r="DC1000" s="20"/>
      <c r="DD1000" s="20"/>
      <c r="DE1000" s="20"/>
      <c r="DF1000" s="20"/>
      <c r="DG1000" s="20"/>
      <c r="DH1000" s="20"/>
      <c r="DI1000" s="20"/>
      <c r="DJ1000" s="20"/>
      <c r="DK1000" s="20"/>
      <c r="DL1000" s="20"/>
      <c r="DM1000" s="20"/>
      <c r="DN1000" s="20"/>
      <c r="DO1000" s="20"/>
      <c r="DP1000" s="20"/>
      <c r="DQ1000" s="20"/>
      <c r="DR1000" s="20"/>
      <c r="DS1000" s="20"/>
      <c r="DT1000" s="20"/>
      <c r="DU1000" s="20"/>
      <c r="DV1000" s="20"/>
      <c r="DW1000" s="20"/>
      <c r="DX1000" s="20"/>
      <c r="DY1000" s="20"/>
      <c r="DZ1000" s="20"/>
      <c r="EA1000" s="20"/>
      <c r="EB1000" s="20"/>
      <c r="EC1000" s="20"/>
      <c r="ED1000" s="20"/>
      <c r="EE1000" s="20"/>
      <c r="EF1000" s="20"/>
      <c r="EG1000" s="20"/>
      <c r="EH1000" s="20"/>
      <c r="EI1000" s="20"/>
      <c r="EJ1000" s="20"/>
    </row>
    <row r="1001" spans="1:140" ht="14.5">
      <c r="A1001" s="19"/>
      <c r="B1001" s="19"/>
      <c r="C1001" s="20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60"/>
      <c r="AD1001" s="6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0"/>
      <c r="CP1001" s="20"/>
      <c r="CQ1001" s="20"/>
      <c r="CR1001" s="20"/>
      <c r="CS1001" s="20"/>
      <c r="CT1001" s="20"/>
      <c r="CU1001" s="20"/>
      <c r="CV1001" s="20"/>
      <c r="CW1001" s="20"/>
      <c r="CX1001" s="20"/>
      <c r="CY1001" s="20"/>
      <c r="CZ1001" s="20"/>
      <c r="DA1001" s="20"/>
      <c r="DB1001" s="20"/>
      <c r="DC1001" s="20"/>
      <c r="DD1001" s="20"/>
      <c r="DE1001" s="20"/>
      <c r="DF1001" s="20"/>
      <c r="DG1001" s="20"/>
      <c r="DH1001" s="20"/>
      <c r="DI1001" s="20"/>
      <c r="DJ1001" s="20"/>
      <c r="DK1001" s="20"/>
      <c r="DL1001" s="20"/>
      <c r="DM1001" s="20"/>
      <c r="DN1001" s="20"/>
      <c r="DO1001" s="20"/>
      <c r="DP1001" s="20"/>
      <c r="DQ1001" s="20"/>
      <c r="DR1001" s="20"/>
      <c r="DS1001" s="20"/>
      <c r="DT1001" s="20"/>
      <c r="DU1001" s="20"/>
      <c r="DV1001" s="20"/>
      <c r="DW1001" s="20"/>
      <c r="DX1001" s="20"/>
      <c r="DY1001" s="20"/>
      <c r="DZ1001" s="20"/>
      <c r="EA1001" s="20"/>
      <c r="EB1001" s="20"/>
      <c r="EC1001" s="20"/>
      <c r="ED1001" s="20"/>
      <c r="EE1001" s="20"/>
      <c r="EF1001" s="20"/>
      <c r="EG1001" s="20"/>
      <c r="EH1001" s="20"/>
      <c r="EI1001" s="20"/>
      <c r="EJ1001" s="20"/>
    </row>
    <row r="1002" spans="1:140" ht="14.5">
      <c r="A1002" s="19"/>
      <c r="B1002" s="19"/>
      <c r="C1002" s="20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60"/>
      <c r="AD1002" s="6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0"/>
      <c r="CP1002" s="20"/>
      <c r="CQ1002" s="20"/>
      <c r="CR1002" s="20"/>
      <c r="CS1002" s="20"/>
      <c r="CT1002" s="20"/>
      <c r="CU1002" s="20"/>
      <c r="CV1002" s="20"/>
      <c r="CW1002" s="20"/>
      <c r="CX1002" s="20"/>
      <c r="CY1002" s="20"/>
      <c r="CZ1002" s="20"/>
      <c r="DA1002" s="20"/>
      <c r="DB1002" s="20"/>
      <c r="DC1002" s="20"/>
      <c r="DD1002" s="20"/>
      <c r="DE1002" s="20"/>
      <c r="DF1002" s="20"/>
      <c r="DG1002" s="20"/>
      <c r="DH1002" s="20"/>
      <c r="DI1002" s="20"/>
      <c r="DJ1002" s="20"/>
      <c r="DK1002" s="20"/>
      <c r="DL1002" s="20"/>
      <c r="DM1002" s="20"/>
      <c r="DN1002" s="20"/>
      <c r="DO1002" s="20"/>
      <c r="DP1002" s="20"/>
      <c r="DQ1002" s="20"/>
      <c r="DR1002" s="20"/>
      <c r="DS1002" s="20"/>
      <c r="DT1002" s="20"/>
      <c r="DU1002" s="20"/>
      <c r="DV1002" s="20"/>
      <c r="DW1002" s="20"/>
      <c r="DX1002" s="20"/>
      <c r="DY1002" s="20"/>
      <c r="DZ1002" s="20"/>
      <c r="EA1002" s="20"/>
      <c r="EB1002" s="20"/>
      <c r="EC1002" s="20"/>
      <c r="ED1002" s="20"/>
      <c r="EE1002" s="20"/>
      <c r="EF1002" s="20"/>
      <c r="EG1002" s="20"/>
      <c r="EH1002" s="20"/>
      <c r="EI1002" s="20"/>
      <c r="EJ1002" s="20"/>
    </row>
    <row r="1003" spans="1:140" ht="14.5">
      <c r="A1003" s="19"/>
      <c r="B1003" s="19"/>
      <c r="C1003" s="20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60"/>
      <c r="AD1003" s="6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0"/>
      <c r="CP1003" s="20"/>
      <c r="CQ1003" s="20"/>
      <c r="CR1003" s="20"/>
      <c r="CS1003" s="20"/>
      <c r="CT1003" s="20"/>
      <c r="CU1003" s="20"/>
      <c r="CV1003" s="20"/>
      <c r="CW1003" s="20"/>
      <c r="CX1003" s="20"/>
      <c r="CY1003" s="20"/>
      <c r="CZ1003" s="20"/>
      <c r="DA1003" s="20"/>
      <c r="DB1003" s="20"/>
      <c r="DC1003" s="20"/>
      <c r="DD1003" s="20"/>
      <c r="DE1003" s="20"/>
      <c r="DF1003" s="20"/>
      <c r="DG1003" s="20"/>
      <c r="DH1003" s="20"/>
      <c r="DI1003" s="20"/>
      <c r="DJ1003" s="20"/>
      <c r="DK1003" s="20"/>
      <c r="DL1003" s="20"/>
      <c r="DM1003" s="20"/>
      <c r="DN1003" s="20"/>
      <c r="DO1003" s="20"/>
      <c r="DP1003" s="20"/>
      <c r="DQ1003" s="20"/>
      <c r="DR1003" s="20"/>
      <c r="DS1003" s="20"/>
      <c r="DT1003" s="20"/>
      <c r="DU1003" s="20"/>
      <c r="DV1003" s="20"/>
      <c r="DW1003" s="20"/>
      <c r="DX1003" s="20"/>
      <c r="DY1003" s="20"/>
      <c r="DZ1003" s="20"/>
      <c r="EA1003" s="20"/>
      <c r="EB1003" s="20"/>
      <c r="EC1003" s="20"/>
      <c r="ED1003" s="20"/>
      <c r="EE1003" s="20"/>
      <c r="EF1003" s="20"/>
      <c r="EG1003" s="20"/>
      <c r="EH1003" s="20"/>
      <c r="EI1003" s="20"/>
      <c r="EJ1003" s="20"/>
    </row>
    <row r="1004" spans="1:140" ht="14.5">
      <c r="A1004" s="19"/>
      <c r="B1004" s="19"/>
      <c r="C1004" s="20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60"/>
      <c r="AD1004" s="6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0"/>
      <c r="CP1004" s="20"/>
      <c r="CQ1004" s="20"/>
      <c r="CR1004" s="20"/>
      <c r="CS1004" s="20"/>
      <c r="CT1004" s="20"/>
      <c r="CU1004" s="20"/>
      <c r="CV1004" s="20"/>
      <c r="CW1004" s="20"/>
      <c r="CX1004" s="20"/>
      <c r="CY1004" s="20"/>
      <c r="CZ1004" s="20"/>
      <c r="DA1004" s="20"/>
      <c r="DB1004" s="20"/>
      <c r="DC1004" s="20"/>
      <c r="DD1004" s="20"/>
      <c r="DE1004" s="20"/>
      <c r="DF1004" s="20"/>
      <c r="DG1004" s="20"/>
      <c r="DH1004" s="20"/>
      <c r="DI1004" s="20"/>
      <c r="DJ1004" s="20"/>
      <c r="DK1004" s="20"/>
      <c r="DL1004" s="20"/>
      <c r="DM1004" s="20"/>
      <c r="DN1004" s="20"/>
      <c r="DO1004" s="20"/>
      <c r="DP1004" s="20"/>
      <c r="DQ1004" s="20"/>
      <c r="DR1004" s="20"/>
      <c r="DS1004" s="20"/>
      <c r="DT1004" s="20"/>
      <c r="DU1004" s="20"/>
      <c r="DV1004" s="20"/>
      <c r="DW1004" s="20"/>
      <c r="DX1004" s="20"/>
      <c r="DY1004" s="20"/>
      <c r="DZ1004" s="20"/>
      <c r="EA1004" s="20"/>
      <c r="EB1004" s="20"/>
      <c r="EC1004" s="20"/>
      <c r="ED1004" s="20"/>
      <c r="EE1004" s="20"/>
      <c r="EF1004" s="20"/>
      <c r="EG1004" s="20"/>
      <c r="EH1004" s="20"/>
      <c r="EI1004" s="20"/>
      <c r="EJ1004" s="20"/>
    </row>
    <row r="1005" spans="1:140" ht="14.5">
      <c r="A1005" s="19"/>
      <c r="B1005" s="19"/>
      <c r="C1005" s="20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60"/>
      <c r="AD1005" s="6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0"/>
      <c r="CP1005" s="20"/>
      <c r="CQ1005" s="20"/>
      <c r="CR1005" s="20"/>
      <c r="CS1005" s="20"/>
      <c r="CT1005" s="20"/>
      <c r="CU1005" s="20"/>
      <c r="CV1005" s="20"/>
      <c r="CW1005" s="20"/>
      <c r="CX1005" s="20"/>
      <c r="CY1005" s="20"/>
      <c r="CZ1005" s="20"/>
      <c r="DA1005" s="20"/>
      <c r="DB1005" s="20"/>
      <c r="DC1005" s="20"/>
      <c r="DD1005" s="20"/>
      <c r="DE1005" s="20"/>
      <c r="DF1005" s="20"/>
      <c r="DG1005" s="20"/>
      <c r="DH1005" s="20"/>
      <c r="DI1005" s="20"/>
      <c r="DJ1005" s="20"/>
      <c r="DK1005" s="20"/>
      <c r="DL1005" s="20"/>
      <c r="DM1005" s="20"/>
      <c r="DN1005" s="20"/>
      <c r="DO1005" s="20"/>
      <c r="DP1005" s="20"/>
      <c r="DQ1005" s="20"/>
      <c r="DR1005" s="20"/>
      <c r="DS1005" s="20"/>
      <c r="DT1005" s="20"/>
      <c r="DU1005" s="20"/>
      <c r="DV1005" s="20"/>
      <c r="DW1005" s="20"/>
      <c r="DX1005" s="20"/>
      <c r="DY1005" s="20"/>
      <c r="DZ1005" s="20"/>
      <c r="EA1005" s="20"/>
      <c r="EB1005" s="20"/>
      <c r="EC1005" s="20"/>
      <c r="ED1005" s="20"/>
      <c r="EE1005" s="20"/>
      <c r="EF1005" s="20"/>
      <c r="EG1005" s="20"/>
      <c r="EH1005" s="20"/>
      <c r="EI1005" s="20"/>
      <c r="EJ1005" s="20"/>
    </row>
    <row r="1006" spans="1:140" ht="14.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60"/>
      <c r="AD1006" s="6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0"/>
      <c r="CP1006" s="20"/>
      <c r="CQ1006" s="20"/>
      <c r="CR1006" s="20"/>
      <c r="CS1006" s="20"/>
      <c r="CT1006" s="20"/>
      <c r="CU1006" s="20"/>
      <c r="CV1006" s="20"/>
      <c r="CW1006" s="20"/>
      <c r="CX1006" s="20"/>
      <c r="CY1006" s="20"/>
      <c r="CZ1006" s="20"/>
      <c r="DA1006" s="20"/>
      <c r="DB1006" s="20"/>
      <c r="DC1006" s="20"/>
      <c r="DD1006" s="20"/>
      <c r="DE1006" s="20"/>
      <c r="DF1006" s="20"/>
      <c r="DG1006" s="20"/>
      <c r="DH1006" s="20"/>
      <c r="DI1006" s="20"/>
      <c r="DJ1006" s="20"/>
      <c r="DK1006" s="20"/>
      <c r="DL1006" s="20"/>
      <c r="DM1006" s="20"/>
      <c r="DN1006" s="20"/>
      <c r="DO1006" s="20"/>
      <c r="DP1006" s="20"/>
      <c r="DQ1006" s="20"/>
      <c r="DR1006" s="20"/>
      <c r="DS1006" s="20"/>
      <c r="DT1006" s="20"/>
      <c r="DU1006" s="20"/>
      <c r="DV1006" s="20"/>
      <c r="DW1006" s="20"/>
      <c r="DX1006" s="20"/>
      <c r="DY1006" s="20"/>
      <c r="DZ1006" s="20"/>
      <c r="EA1006" s="20"/>
      <c r="EB1006" s="20"/>
      <c r="EC1006" s="20"/>
      <c r="ED1006" s="20"/>
      <c r="EE1006" s="20"/>
      <c r="EF1006" s="20"/>
      <c r="EG1006" s="20"/>
      <c r="EH1006" s="20"/>
      <c r="EI1006" s="20"/>
      <c r="EJ1006" s="20"/>
    </row>
    <row r="1007" spans="1:140" ht="14.5">
      <c r="A1007" s="19"/>
      <c r="B1007" s="19"/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60"/>
      <c r="AD1007" s="6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0"/>
      <c r="CP1007" s="20"/>
      <c r="CQ1007" s="20"/>
      <c r="CR1007" s="20"/>
      <c r="CS1007" s="20"/>
      <c r="CT1007" s="20"/>
      <c r="CU1007" s="20"/>
      <c r="CV1007" s="20"/>
      <c r="CW1007" s="20"/>
      <c r="CX1007" s="20"/>
      <c r="CY1007" s="20"/>
      <c r="CZ1007" s="20"/>
      <c r="DA1007" s="20"/>
      <c r="DB1007" s="20"/>
      <c r="DC1007" s="20"/>
      <c r="DD1007" s="20"/>
      <c r="DE1007" s="20"/>
      <c r="DF1007" s="20"/>
      <c r="DG1007" s="20"/>
      <c r="DH1007" s="20"/>
      <c r="DI1007" s="20"/>
      <c r="DJ1007" s="20"/>
      <c r="DK1007" s="20"/>
      <c r="DL1007" s="20"/>
      <c r="DM1007" s="20"/>
      <c r="DN1007" s="20"/>
      <c r="DO1007" s="20"/>
      <c r="DP1007" s="20"/>
      <c r="DQ1007" s="20"/>
      <c r="DR1007" s="20"/>
      <c r="DS1007" s="20"/>
      <c r="DT1007" s="20"/>
      <c r="DU1007" s="20"/>
      <c r="DV1007" s="20"/>
      <c r="DW1007" s="20"/>
      <c r="DX1007" s="20"/>
      <c r="DY1007" s="20"/>
      <c r="DZ1007" s="20"/>
      <c r="EA1007" s="20"/>
      <c r="EB1007" s="20"/>
      <c r="EC1007" s="20"/>
      <c r="ED1007" s="20"/>
      <c r="EE1007" s="20"/>
      <c r="EF1007" s="20"/>
      <c r="EG1007" s="20"/>
      <c r="EH1007" s="20"/>
      <c r="EI1007" s="20"/>
      <c r="EJ1007" s="20"/>
    </row>
    <row r="1008" spans="1:140" ht="14.5">
      <c r="A1008" s="19"/>
      <c r="B1008" s="19"/>
      <c r="C1008" s="20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60"/>
      <c r="AD1008" s="6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0"/>
      <c r="CP1008" s="20"/>
      <c r="CQ1008" s="20"/>
      <c r="CR1008" s="20"/>
      <c r="CS1008" s="20"/>
      <c r="CT1008" s="20"/>
      <c r="CU1008" s="20"/>
      <c r="CV1008" s="20"/>
      <c r="CW1008" s="20"/>
      <c r="CX1008" s="20"/>
      <c r="CY1008" s="20"/>
      <c r="CZ1008" s="20"/>
      <c r="DA1008" s="20"/>
      <c r="DB1008" s="20"/>
      <c r="DC1008" s="20"/>
      <c r="DD1008" s="20"/>
      <c r="DE1008" s="20"/>
      <c r="DF1008" s="20"/>
      <c r="DG1008" s="20"/>
      <c r="DH1008" s="20"/>
      <c r="DI1008" s="20"/>
      <c r="DJ1008" s="20"/>
      <c r="DK1008" s="20"/>
      <c r="DL1008" s="20"/>
      <c r="DM1008" s="20"/>
      <c r="DN1008" s="20"/>
      <c r="DO1008" s="20"/>
      <c r="DP1008" s="20"/>
      <c r="DQ1008" s="20"/>
      <c r="DR1008" s="20"/>
      <c r="DS1008" s="20"/>
      <c r="DT1008" s="20"/>
      <c r="DU1008" s="20"/>
      <c r="DV1008" s="20"/>
      <c r="DW1008" s="20"/>
      <c r="DX1008" s="20"/>
      <c r="DY1008" s="20"/>
      <c r="DZ1008" s="20"/>
      <c r="EA1008" s="20"/>
      <c r="EB1008" s="20"/>
      <c r="EC1008" s="20"/>
      <c r="ED1008" s="20"/>
      <c r="EE1008" s="20"/>
      <c r="EF1008" s="20"/>
      <c r="EG1008" s="20"/>
      <c r="EH1008" s="20"/>
      <c r="EI1008" s="20"/>
      <c r="EJ1008" s="20"/>
    </row>
    <row r="1009" spans="1:140" ht="14.5">
      <c r="A1009" s="19"/>
      <c r="B1009" s="19"/>
      <c r="C1009" s="20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60"/>
      <c r="AD1009" s="6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0"/>
      <c r="CP1009" s="20"/>
      <c r="CQ1009" s="20"/>
      <c r="CR1009" s="20"/>
      <c r="CS1009" s="20"/>
      <c r="CT1009" s="20"/>
      <c r="CU1009" s="20"/>
      <c r="CV1009" s="20"/>
      <c r="CW1009" s="20"/>
      <c r="CX1009" s="20"/>
      <c r="CY1009" s="20"/>
      <c r="CZ1009" s="20"/>
      <c r="DA1009" s="20"/>
      <c r="DB1009" s="20"/>
      <c r="DC1009" s="20"/>
      <c r="DD1009" s="20"/>
      <c r="DE1009" s="20"/>
      <c r="DF1009" s="20"/>
      <c r="DG1009" s="20"/>
      <c r="DH1009" s="20"/>
      <c r="DI1009" s="20"/>
      <c r="DJ1009" s="20"/>
      <c r="DK1009" s="20"/>
      <c r="DL1009" s="20"/>
      <c r="DM1009" s="20"/>
      <c r="DN1009" s="20"/>
      <c r="DO1009" s="20"/>
      <c r="DP1009" s="20"/>
      <c r="DQ1009" s="20"/>
      <c r="DR1009" s="20"/>
      <c r="DS1009" s="20"/>
      <c r="DT1009" s="20"/>
      <c r="DU1009" s="20"/>
      <c r="DV1009" s="20"/>
      <c r="DW1009" s="20"/>
      <c r="DX1009" s="20"/>
      <c r="DY1009" s="20"/>
      <c r="DZ1009" s="20"/>
      <c r="EA1009" s="20"/>
      <c r="EB1009" s="20"/>
      <c r="EC1009" s="20"/>
      <c r="ED1009" s="20"/>
      <c r="EE1009" s="20"/>
      <c r="EF1009" s="20"/>
      <c r="EG1009" s="20"/>
      <c r="EH1009" s="20"/>
      <c r="EI1009" s="20"/>
      <c r="EJ1009" s="20"/>
    </row>
    <row r="1010" spans="1:140" ht="14.5">
      <c r="A1010" s="19"/>
      <c r="B1010" s="19"/>
      <c r="C1010" s="20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60"/>
      <c r="AD1010" s="6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0"/>
      <c r="CP1010" s="20"/>
      <c r="CQ1010" s="20"/>
      <c r="CR1010" s="20"/>
      <c r="CS1010" s="20"/>
      <c r="CT1010" s="20"/>
      <c r="CU1010" s="20"/>
      <c r="CV1010" s="20"/>
      <c r="CW1010" s="20"/>
      <c r="CX1010" s="20"/>
      <c r="CY1010" s="20"/>
      <c r="CZ1010" s="20"/>
      <c r="DA1010" s="20"/>
      <c r="DB1010" s="20"/>
      <c r="DC1010" s="20"/>
      <c r="DD1010" s="20"/>
      <c r="DE1010" s="20"/>
      <c r="DF1010" s="20"/>
      <c r="DG1010" s="20"/>
      <c r="DH1010" s="20"/>
      <c r="DI1010" s="20"/>
      <c r="DJ1010" s="20"/>
      <c r="DK1010" s="20"/>
      <c r="DL1010" s="20"/>
      <c r="DM1010" s="20"/>
      <c r="DN1010" s="20"/>
      <c r="DO1010" s="20"/>
      <c r="DP1010" s="20"/>
      <c r="DQ1010" s="20"/>
      <c r="DR1010" s="20"/>
      <c r="DS1010" s="20"/>
      <c r="DT1010" s="20"/>
      <c r="DU1010" s="20"/>
      <c r="DV1010" s="20"/>
      <c r="DW1010" s="20"/>
      <c r="DX1010" s="20"/>
      <c r="DY1010" s="20"/>
      <c r="DZ1010" s="20"/>
      <c r="EA1010" s="20"/>
      <c r="EB1010" s="20"/>
      <c r="EC1010" s="20"/>
      <c r="ED1010" s="20"/>
      <c r="EE1010" s="20"/>
      <c r="EF1010" s="20"/>
      <c r="EG1010" s="20"/>
      <c r="EH1010" s="20"/>
      <c r="EI1010" s="20"/>
      <c r="EJ1010" s="20"/>
    </row>
    <row r="1011" spans="1:140" ht="14.5">
      <c r="A1011" s="19"/>
      <c r="B1011" s="19"/>
      <c r="C1011" s="20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60"/>
      <c r="AD1011" s="6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0"/>
      <c r="CP1011" s="20"/>
      <c r="CQ1011" s="20"/>
      <c r="CR1011" s="20"/>
      <c r="CS1011" s="20"/>
      <c r="CT1011" s="20"/>
      <c r="CU1011" s="20"/>
      <c r="CV1011" s="20"/>
      <c r="CW1011" s="20"/>
      <c r="CX1011" s="20"/>
      <c r="CY1011" s="20"/>
      <c r="CZ1011" s="20"/>
      <c r="DA1011" s="20"/>
      <c r="DB1011" s="20"/>
      <c r="DC1011" s="20"/>
      <c r="DD1011" s="20"/>
      <c r="DE1011" s="20"/>
      <c r="DF1011" s="20"/>
      <c r="DG1011" s="20"/>
      <c r="DH1011" s="20"/>
      <c r="DI1011" s="20"/>
      <c r="DJ1011" s="20"/>
      <c r="DK1011" s="20"/>
      <c r="DL1011" s="20"/>
      <c r="DM1011" s="20"/>
      <c r="DN1011" s="20"/>
      <c r="DO1011" s="20"/>
      <c r="DP1011" s="20"/>
      <c r="DQ1011" s="20"/>
      <c r="DR1011" s="20"/>
      <c r="DS1011" s="20"/>
      <c r="DT1011" s="20"/>
      <c r="DU1011" s="20"/>
      <c r="DV1011" s="20"/>
      <c r="DW1011" s="20"/>
      <c r="DX1011" s="20"/>
      <c r="DY1011" s="20"/>
      <c r="DZ1011" s="20"/>
      <c r="EA1011" s="20"/>
      <c r="EB1011" s="20"/>
      <c r="EC1011" s="20"/>
      <c r="ED1011" s="20"/>
      <c r="EE1011" s="20"/>
      <c r="EF1011" s="20"/>
      <c r="EG1011" s="20"/>
      <c r="EH1011" s="20"/>
      <c r="EI1011" s="20"/>
      <c r="EJ1011" s="20"/>
    </row>
    <row r="1012" spans="1:140" ht="14.5">
      <c r="A1012" s="19"/>
      <c r="B1012" s="19"/>
      <c r="C1012" s="20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60"/>
      <c r="AD1012" s="6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0"/>
      <c r="CP1012" s="20"/>
      <c r="CQ1012" s="20"/>
      <c r="CR1012" s="20"/>
      <c r="CS1012" s="20"/>
      <c r="CT1012" s="20"/>
      <c r="CU1012" s="20"/>
      <c r="CV1012" s="20"/>
      <c r="CW1012" s="20"/>
      <c r="CX1012" s="20"/>
      <c r="CY1012" s="20"/>
      <c r="CZ1012" s="20"/>
      <c r="DA1012" s="20"/>
      <c r="DB1012" s="20"/>
      <c r="DC1012" s="20"/>
      <c r="DD1012" s="20"/>
      <c r="DE1012" s="20"/>
      <c r="DF1012" s="20"/>
      <c r="DG1012" s="20"/>
      <c r="DH1012" s="20"/>
      <c r="DI1012" s="20"/>
      <c r="DJ1012" s="20"/>
      <c r="DK1012" s="20"/>
      <c r="DL1012" s="20"/>
      <c r="DM1012" s="20"/>
      <c r="DN1012" s="20"/>
      <c r="DO1012" s="20"/>
      <c r="DP1012" s="20"/>
      <c r="DQ1012" s="20"/>
      <c r="DR1012" s="20"/>
      <c r="DS1012" s="20"/>
      <c r="DT1012" s="20"/>
      <c r="DU1012" s="20"/>
      <c r="DV1012" s="20"/>
      <c r="DW1012" s="20"/>
      <c r="DX1012" s="20"/>
      <c r="DY1012" s="20"/>
      <c r="DZ1012" s="20"/>
      <c r="EA1012" s="20"/>
      <c r="EB1012" s="20"/>
      <c r="EC1012" s="20"/>
      <c r="ED1012" s="20"/>
      <c r="EE1012" s="20"/>
      <c r="EF1012" s="20"/>
      <c r="EG1012" s="20"/>
      <c r="EH1012" s="20"/>
      <c r="EI1012" s="20"/>
      <c r="EJ1012" s="20"/>
    </row>
    <row r="1013" spans="1:140" ht="14.5">
      <c r="A1013" s="19"/>
      <c r="B1013" s="19"/>
      <c r="C1013" s="20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60"/>
      <c r="AD1013" s="6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0"/>
      <c r="CP1013" s="20"/>
      <c r="CQ1013" s="20"/>
      <c r="CR1013" s="20"/>
      <c r="CS1013" s="20"/>
      <c r="CT1013" s="20"/>
      <c r="CU1013" s="20"/>
      <c r="CV1013" s="20"/>
      <c r="CW1013" s="20"/>
      <c r="CX1013" s="20"/>
      <c r="CY1013" s="20"/>
      <c r="CZ1013" s="20"/>
      <c r="DA1013" s="20"/>
      <c r="DB1013" s="20"/>
      <c r="DC1013" s="20"/>
      <c r="DD1013" s="20"/>
      <c r="DE1013" s="20"/>
      <c r="DF1013" s="20"/>
      <c r="DG1013" s="20"/>
      <c r="DH1013" s="20"/>
      <c r="DI1013" s="20"/>
      <c r="DJ1013" s="20"/>
      <c r="DK1013" s="20"/>
      <c r="DL1013" s="20"/>
      <c r="DM1013" s="20"/>
      <c r="DN1013" s="20"/>
      <c r="DO1013" s="20"/>
      <c r="DP1013" s="20"/>
      <c r="DQ1013" s="20"/>
      <c r="DR1013" s="20"/>
      <c r="DS1013" s="20"/>
      <c r="DT1013" s="20"/>
      <c r="DU1013" s="20"/>
      <c r="DV1013" s="20"/>
      <c r="DW1013" s="20"/>
      <c r="DX1013" s="20"/>
      <c r="DY1013" s="20"/>
      <c r="DZ1013" s="20"/>
      <c r="EA1013" s="20"/>
      <c r="EB1013" s="20"/>
      <c r="EC1013" s="20"/>
      <c r="ED1013" s="20"/>
      <c r="EE1013" s="20"/>
      <c r="EF1013" s="20"/>
      <c r="EG1013" s="20"/>
      <c r="EH1013" s="20"/>
      <c r="EI1013" s="20"/>
      <c r="EJ1013" s="20"/>
    </row>
    <row r="1014" spans="1:140" ht="14.5">
      <c r="A1014" s="19"/>
      <c r="B1014" s="19"/>
      <c r="C1014" s="20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60"/>
      <c r="AD1014" s="6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0"/>
      <c r="CP1014" s="20"/>
      <c r="CQ1014" s="20"/>
      <c r="CR1014" s="20"/>
      <c r="CS1014" s="20"/>
      <c r="CT1014" s="20"/>
      <c r="CU1014" s="20"/>
      <c r="CV1014" s="20"/>
      <c r="CW1014" s="20"/>
      <c r="CX1014" s="20"/>
      <c r="CY1014" s="20"/>
      <c r="CZ1014" s="20"/>
      <c r="DA1014" s="20"/>
      <c r="DB1014" s="20"/>
      <c r="DC1014" s="20"/>
      <c r="DD1014" s="20"/>
      <c r="DE1014" s="20"/>
      <c r="DF1014" s="20"/>
      <c r="DG1014" s="20"/>
      <c r="DH1014" s="20"/>
      <c r="DI1014" s="20"/>
      <c r="DJ1014" s="20"/>
      <c r="DK1014" s="20"/>
      <c r="DL1014" s="20"/>
      <c r="DM1014" s="20"/>
      <c r="DN1014" s="20"/>
      <c r="DO1014" s="20"/>
      <c r="DP1014" s="20"/>
      <c r="DQ1014" s="20"/>
      <c r="DR1014" s="20"/>
      <c r="DS1014" s="20"/>
      <c r="DT1014" s="20"/>
      <c r="DU1014" s="20"/>
      <c r="DV1014" s="20"/>
      <c r="DW1014" s="20"/>
      <c r="DX1014" s="20"/>
      <c r="DY1014" s="20"/>
      <c r="DZ1014" s="20"/>
      <c r="EA1014" s="20"/>
      <c r="EB1014" s="20"/>
      <c r="EC1014" s="20"/>
      <c r="ED1014" s="20"/>
      <c r="EE1014" s="20"/>
      <c r="EF1014" s="20"/>
      <c r="EG1014" s="20"/>
      <c r="EH1014" s="20"/>
      <c r="EI1014" s="20"/>
      <c r="EJ1014" s="20"/>
    </row>
    <row r="1015" spans="1:140" ht="14.5">
      <c r="A1015" s="19"/>
      <c r="B1015" s="19"/>
      <c r="C1015" s="20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60"/>
      <c r="AD1015" s="6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0"/>
      <c r="CP1015" s="20"/>
      <c r="CQ1015" s="20"/>
      <c r="CR1015" s="20"/>
      <c r="CS1015" s="20"/>
      <c r="CT1015" s="20"/>
      <c r="CU1015" s="20"/>
      <c r="CV1015" s="20"/>
      <c r="CW1015" s="20"/>
      <c r="CX1015" s="20"/>
      <c r="CY1015" s="20"/>
      <c r="CZ1015" s="20"/>
      <c r="DA1015" s="20"/>
      <c r="DB1015" s="20"/>
      <c r="DC1015" s="20"/>
      <c r="DD1015" s="20"/>
      <c r="DE1015" s="20"/>
      <c r="DF1015" s="20"/>
      <c r="DG1015" s="20"/>
      <c r="DH1015" s="20"/>
      <c r="DI1015" s="20"/>
      <c r="DJ1015" s="20"/>
      <c r="DK1015" s="20"/>
      <c r="DL1015" s="20"/>
      <c r="DM1015" s="20"/>
      <c r="DN1015" s="20"/>
      <c r="DO1015" s="20"/>
      <c r="DP1015" s="20"/>
      <c r="DQ1015" s="20"/>
      <c r="DR1015" s="20"/>
      <c r="DS1015" s="20"/>
      <c r="DT1015" s="20"/>
      <c r="DU1015" s="20"/>
      <c r="DV1015" s="20"/>
      <c r="DW1015" s="20"/>
      <c r="DX1015" s="20"/>
      <c r="DY1015" s="20"/>
      <c r="DZ1015" s="20"/>
      <c r="EA1015" s="20"/>
      <c r="EB1015" s="20"/>
      <c r="EC1015" s="20"/>
      <c r="ED1015" s="20"/>
      <c r="EE1015" s="20"/>
      <c r="EF1015" s="20"/>
      <c r="EG1015" s="20"/>
      <c r="EH1015" s="20"/>
      <c r="EI1015" s="20"/>
      <c r="EJ1015" s="20"/>
    </row>
    <row r="1016" spans="1:140" ht="14.5">
      <c r="A1016" s="19"/>
      <c r="B1016" s="19"/>
      <c r="C1016" s="20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60"/>
      <c r="AD1016" s="6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0"/>
      <c r="CP1016" s="20"/>
      <c r="CQ1016" s="20"/>
      <c r="CR1016" s="20"/>
      <c r="CS1016" s="20"/>
      <c r="CT1016" s="20"/>
      <c r="CU1016" s="20"/>
      <c r="CV1016" s="20"/>
      <c r="CW1016" s="20"/>
      <c r="CX1016" s="20"/>
      <c r="CY1016" s="20"/>
      <c r="CZ1016" s="20"/>
      <c r="DA1016" s="20"/>
      <c r="DB1016" s="20"/>
      <c r="DC1016" s="20"/>
      <c r="DD1016" s="20"/>
      <c r="DE1016" s="20"/>
      <c r="DF1016" s="20"/>
      <c r="DG1016" s="20"/>
      <c r="DH1016" s="20"/>
      <c r="DI1016" s="20"/>
      <c r="DJ1016" s="20"/>
      <c r="DK1016" s="20"/>
      <c r="DL1016" s="20"/>
      <c r="DM1016" s="20"/>
      <c r="DN1016" s="20"/>
      <c r="DO1016" s="20"/>
      <c r="DP1016" s="20"/>
      <c r="DQ1016" s="20"/>
      <c r="DR1016" s="20"/>
      <c r="DS1016" s="20"/>
      <c r="DT1016" s="20"/>
      <c r="DU1016" s="20"/>
      <c r="DV1016" s="20"/>
      <c r="DW1016" s="20"/>
      <c r="DX1016" s="20"/>
      <c r="DY1016" s="20"/>
      <c r="DZ1016" s="20"/>
      <c r="EA1016" s="20"/>
      <c r="EB1016" s="20"/>
      <c r="EC1016" s="20"/>
      <c r="ED1016" s="20"/>
      <c r="EE1016" s="20"/>
      <c r="EF1016" s="20"/>
      <c r="EG1016" s="20"/>
      <c r="EH1016" s="20"/>
      <c r="EI1016" s="20"/>
      <c r="EJ1016" s="20"/>
    </row>
    <row r="1017" spans="1:140" ht="14.5">
      <c r="A1017" s="19"/>
      <c r="B1017" s="19"/>
      <c r="C1017" s="20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60"/>
      <c r="AD1017" s="6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0"/>
      <c r="CP1017" s="20"/>
      <c r="CQ1017" s="20"/>
      <c r="CR1017" s="20"/>
      <c r="CS1017" s="20"/>
      <c r="CT1017" s="20"/>
      <c r="CU1017" s="20"/>
      <c r="CV1017" s="20"/>
      <c r="CW1017" s="20"/>
      <c r="CX1017" s="20"/>
      <c r="CY1017" s="20"/>
      <c r="CZ1017" s="20"/>
      <c r="DA1017" s="20"/>
      <c r="DB1017" s="20"/>
      <c r="DC1017" s="20"/>
      <c r="DD1017" s="20"/>
      <c r="DE1017" s="20"/>
      <c r="DF1017" s="20"/>
      <c r="DG1017" s="20"/>
      <c r="DH1017" s="20"/>
      <c r="DI1017" s="20"/>
      <c r="DJ1017" s="20"/>
      <c r="DK1017" s="20"/>
      <c r="DL1017" s="20"/>
      <c r="DM1017" s="20"/>
      <c r="DN1017" s="20"/>
      <c r="DO1017" s="20"/>
      <c r="DP1017" s="20"/>
      <c r="DQ1017" s="20"/>
      <c r="DR1017" s="20"/>
      <c r="DS1017" s="20"/>
      <c r="DT1017" s="20"/>
      <c r="DU1017" s="20"/>
      <c r="DV1017" s="20"/>
      <c r="DW1017" s="20"/>
      <c r="DX1017" s="20"/>
      <c r="DY1017" s="20"/>
      <c r="DZ1017" s="20"/>
      <c r="EA1017" s="20"/>
      <c r="EB1017" s="20"/>
      <c r="EC1017" s="20"/>
      <c r="ED1017" s="20"/>
      <c r="EE1017" s="20"/>
      <c r="EF1017" s="20"/>
      <c r="EG1017" s="20"/>
      <c r="EH1017" s="20"/>
      <c r="EI1017" s="20"/>
      <c r="EJ1017" s="20"/>
    </row>
    <row r="1018" spans="1:140" ht="14.5">
      <c r="A1018" s="19"/>
      <c r="B1018" s="19"/>
      <c r="C1018" s="20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60"/>
      <c r="AD1018" s="6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0"/>
      <c r="CP1018" s="20"/>
      <c r="CQ1018" s="20"/>
      <c r="CR1018" s="20"/>
      <c r="CS1018" s="20"/>
      <c r="CT1018" s="20"/>
      <c r="CU1018" s="20"/>
      <c r="CV1018" s="20"/>
      <c r="CW1018" s="20"/>
      <c r="CX1018" s="20"/>
      <c r="CY1018" s="20"/>
      <c r="CZ1018" s="20"/>
      <c r="DA1018" s="20"/>
      <c r="DB1018" s="20"/>
      <c r="DC1018" s="20"/>
      <c r="DD1018" s="20"/>
      <c r="DE1018" s="20"/>
      <c r="DF1018" s="20"/>
      <c r="DG1018" s="20"/>
      <c r="DH1018" s="20"/>
      <c r="DI1018" s="20"/>
      <c r="DJ1018" s="20"/>
      <c r="DK1018" s="20"/>
      <c r="DL1018" s="20"/>
      <c r="DM1018" s="20"/>
      <c r="DN1018" s="20"/>
      <c r="DO1018" s="20"/>
      <c r="DP1018" s="20"/>
      <c r="DQ1018" s="20"/>
      <c r="DR1018" s="20"/>
      <c r="DS1018" s="20"/>
      <c r="DT1018" s="20"/>
      <c r="DU1018" s="20"/>
      <c r="DV1018" s="20"/>
      <c r="DW1018" s="20"/>
      <c r="DX1018" s="20"/>
      <c r="DY1018" s="20"/>
      <c r="DZ1018" s="20"/>
      <c r="EA1018" s="20"/>
      <c r="EB1018" s="20"/>
      <c r="EC1018" s="20"/>
      <c r="ED1018" s="20"/>
      <c r="EE1018" s="20"/>
      <c r="EF1018" s="20"/>
      <c r="EG1018" s="20"/>
      <c r="EH1018" s="20"/>
      <c r="EI1018" s="20"/>
      <c r="EJ1018" s="20"/>
    </row>
    <row r="1019" spans="1:140" ht="14.5">
      <c r="A1019" s="19"/>
      <c r="B1019" s="19"/>
      <c r="C1019" s="20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60"/>
      <c r="AD1019" s="6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0"/>
      <c r="CP1019" s="20"/>
      <c r="CQ1019" s="20"/>
      <c r="CR1019" s="20"/>
      <c r="CS1019" s="20"/>
      <c r="CT1019" s="20"/>
      <c r="CU1019" s="20"/>
      <c r="CV1019" s="20"/>
      <c r="CW1019" s="20"/>
      <c r="CX1019" s="20"/>
      <c r="CY1019" s="20"/>
      <c r="CZ1019" s="20"/>
      <c r="DA1019" s="20"/>
      <c r="DB1019" s="20"/>
      <c r="DC1019" s="20"/>
      <c r="DD1019" s="20"/>
      <c r="DE1019" s="20"/>
      <c r="DF1019" s="20"/>
      <c r="DG1019" s="20"/>
      <c r="DH1019" s="20"/>
      <c r="DI1019" s="20"/>
      <c r="DJ1019" s="20"/>
      <c r="DK1019" s="20"/>
      <c r="DL1019" s="20"/>
      <c r="DM1019" s="20"/>
      <c r="DN1019" s="20"/>
      <c r="DO1019" s="20"/>
      <c r="DP1019" s="20"/>
      <c r="DQ1019" s="20"/>
      <c r="DR1019" s="20"/>
      <c r="DS1019" s="20"/>
      <c r="DT1019" s="20"/>
      <c r="DU1019" s="20"/>
      <c r="DV1019" s="20"/>
      <c r="DW1019" s="20"/>
      <c r="DX1019" s="20"/>
      <c r="DY1019" s="20"/>
      <c r="DZ1019" s="20"/>
      <c r="EA1019" s="20"/>
      <c r="EB1019" s="20"/>
      <c r="EC1019" s="20"/>
      <c r="ED1019" s="20"/>
      <c r="EE1019" s="20"/>
      <c r="EF1019" s="20"/>
      <c r="EG1019" s="20"/>
      <c r="EH1019" s="20"/>
      <c r="EI1019" s="20"/>
      <c r="EJ1019" s="20"/>
    </row>
    <row r="1020" spans="1:140" ht="14.5">
      <c r="A1020" s="19"/>
      <c r="B1020" s="19"/>
      <c r="C1020" s="20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60"/>
      <c r="AD1020" s="6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0"/>
      <c r="CP1020" s="20"/>
      <c r="CQ1020" s="20"/>
      <c r="CR1020" s="20"/>
      <c r="CS1020" s="20"/>
      <c r="CT1020" s="20"/>
      <c r="CU1020" s="20"/>
      <c r="CV1020" s="20"/>
      <c r="CW1020" s="20"/>
      <c r="CX1020" s="20"/>
      <c r="CY1020" s="20"/>
      <c r="CZ1020" s="20"/>
      <c r="DA1020" s="20"/>
      <c r="DB1020" s="20"/>
      <c r="DC1020" s="20"/>
      <c r="DD1020" s="20"/>
      <c r="DE1020" s="20"/>
      <c r="DF1020" s="20"/>
      <c r="DG1020" s="20"/>
      <c r="DH1020" s="20"/>
      <c r="DI1020" s="20"/>
      <c r="DJ1020" s="20"/>
      <c r="DK1020" s="20"/>
      <c r="DL1020" s="20"/>
      <c r="DM1020" s="20"/>
      <c r="DN1020" s="20"/>
      <c r="DO1020" s="20"/>
      <c r="DP1020" s="20"/>
      <c r="DQ1020" s="20"/>
      <c r="DR1020" s="20"/>
      <c r="DS1020" s="20"/>
      <c r="DT1020" s="20"/>
      <c r="DU1020" s="20"/>
      <c r="DV1020" s="20"/>
      <c r="DW1020" s="20"/>
      <c r="DX1020" s="20"/>
      <c r="DY1020" s="20"/>
      <c r="DZ1020" s="20"/>
      <c r="EA1020" s="20"/>
      <c r="EB1020" s="20"/>
      <c r="EC1020" s="20"/>
      <c r="ED1020" s="20"/>
      <c r="EE1020" s="20"/>
      <c r="EF1020" s="20"/>
      <c r="EG1020" s="20"/>
      <c r="EH1020" s="20"/>
      <c r="EI1020" s="20"/>
      <c r="EJ1020" s="20"/>
    </row>
    <row r="1021" spans="1:140" ht="14.5">
      <c r="A1021" s="19"/>
      <c r="B1021" s="19"/>
      <c r="C1021" s="20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60"/>
      <c r="AD1021" s="6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0"/>
      <c r="CP1021" s="20"/>
      <c r="CQ1021" s="20"/>
      <c r="CR1021" s="20"/>
      <c r="CS1021" s="20"/>
      <c r="CT1021" s="20"/>
      <c r="CU1021" s="20"/>
      <c r="CV1021" s="20"/>
      <c r="CW1021" s="20"/>
      <c r="CX1021" s="20"/>
      <c r="CY1021" s="20"/>
      <c r="CZ1021" s="20"/>
      <c r="DA1021" s="20"/>
      <c r="DB1021" s="20"/>
      <c r="DC1021" s="20"/>
      <c r="DD1021" s="20"/>
      <c r="DE1021" s="20"/>
      <c r="DF1021" s="20"/>
      <c r="DG1021" s="20"/>
      <c r="DH1021" s="20"/>
      <c r="DI1021" s="20"/>
      <c r="DJ1021" s="20"/>
      <c r="DK1021" s="20"/>
      <c r="DL1021" s="20"/>
      <c r="DM1021" s="20"/>
      <c r="DN1021" s="20"/>
      <c r="DO1021" s="20"/>
      <c r="DP1021" s="20"/>
      <c r="DQ1021" s="20"/>
      <c r="DR1021" s="20"/>
      <c r="DS1021" s="20"/>
      <c r="DT1021" s="20"/>
      <c r="DU1021" s="20"/>
      <c r="DV1021" s="20"/>
      <c r="DW1021" s="20"/>
      <c r="DX1021" s="20"/>
      <c r="DY1021" s="20"/>
      <c r="DZ1021" s="20"/>
      <c r="EA1021" s="20"/>
      <c r="EB1021" s="20"/>
      <c r="EC1021" s="20"/>
      <c r="ED1021" s="20"/>
      <c r="EE1021" s="20"/>
      <c r="EF1021" s="20"/>
      <c r="EG1021" s="20"/>
      <c r="EH1021" s="20"/>
      <c r="EI1021" s="20"/>
      <c r="EJ1021" s="20"/>
    </row>
    <row r="1022" spans="1:140" ht="14.5">
      <c r="A1022" s="19"/>
      <c r="B1022" s="19"/>
      <c r="C1022" s="20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60"/>
      <c r="AD1022" s="6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0"/>
      <c r="CP1022" s="20"/>
      <c r="CQ1022" s="20"/>
      <c r="CR1022" s="20"/>
      <c r="CS1022" s="20"/>
      <c r="CT1022" s="20"/>
      <c r="CU1022" s="20"/>
      <c r="CV1022" s="20"/>
      <c r="CW1022" s="20"/>
      <c r="CX1022" s="20"/>
      <c r="CY1022" s="20"/>
      <c r="CZ1022" s="20"/>
      <c r="DA1022" s="20"/>
      <c r="DB1022" s="20"/>
      <c r="DC1022" s="20"/>
      <c r="DD1022" s="20"/>
      <c r="DE1022" s="20"/>
      <c r="DF1022" s="20"/>
      <c r="DG1022" s="20"/>
      <c r="DH1022" s="20"/>
      <c r="DI1022" s="20"/>
      <c r="DJ1022" s="20"/>
      <c r="DK1022" s="20"/>
      <c r="DL1022" s="20"/>
      <c r="DM1022" s="20"/>
      <c r="DN1022" s="20"/>
      <c r="DO1022" s="20"/>
      <c r="DP1022" s="20"/>
      <c r="DQ1022" s="20"/>
      <c r="DR1022" s="20"/>
      <c r="DS1022" s="20"/>
      <c r="DT1022" s="20"/>
      <c r="DU1022" s="20"/>
      <c r="DV1022" s="20"/>
      <c r="DW1022" s="20"/>
      <c r="DX1022" s="20"/>
      <c r="DY1022" s="20"/>
      <c r="DZ1022" s="20"/>
      <c r="EA1022" s="20"/>
      <c r="EB1022" s="20"/>
      <c r="EC1022" s="20"/>
      <c r="ED1022" s="20"/>
      <c r="EE1022" s="20"/>
      <c r="EF1022" s="20"/>
      <c r="EG1022" s="20"/>
      <c r="EH1022" s="20"/>
      <c r="EI1022" s="20"/>
      <c r="EJ1022" s="20"/>
    </row>
  </sheetData>
  <autoFilter ref="A1:AD138">
    <sortState ref="A2:AD138">
      <sortCondition ref="C1:C138"/>
    </sortState>
  </autoFilter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2">
    <cfRule type="containsText" dxfId="1" priority="5" operator="containsText" text="Yes">
      <formula>NOT(ISERROR(SEARCH(("Yes"),(D1))))</formula>
    </cfRule>
  </conditionalFormatting>
  <conditionalFormatting sqref="D1:D1022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headerFooter>
    <oddHeader>&amp;LTiered Support Schools (Pulled 1/9)</oddHead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26"/>
  <sheetViews>
    <sheetView topLeftCell="A14" zoomScale="70" zoomScaleNormal="70" workbookViewId="0">
      <selection activeCell="P22" sqref="P22"/>
    </sheetView>
  </sheetViews>
  <sheetFormatPr defaultColWidth="14.453125" defaultRowHeight="15.75" customHeight="1"/>
  <cols>
    <col min="2" max="2" width="14.7265625" customWidth="1"/>
    <col min="3" max="3" width="12.26953125" customWidth="1"/>
    <col min="4" max="4" width="13" customWidth="1"/>
    <col min="5" max="6" width="12.453125" customWidth="1"/>
    <col min="7" max="7" width="17.81640625" customWidth="1"/>
    <col min="14" max="14" width="19.7265625" customWidth="1"/>
    <col min="15" max="15" width="16.7265625" customWidth="1"/>
  </cols>
  <sheetData>
    <row r="1" spans="1:31" ht="13">
      <c r="A1" s="61" t="s">
        <v>211</v>
      </c>
      <c r="B1" s="61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3">
      <c r="A2" s="63" t="s">
        <v>212</v>
      </c>
      <c r="B2" s="64"/>
      <c r="C2" s="62"/>
      <c r="D2" s="62"/>
      <c r="E2" s="62"/>
      <c r="F2" s="62"/>
      <c r="G2" s="62"/>
      <c r="H2" s="65"/>
      <c r="I2" s="66" t="s">
        <v>213</v>
      </c>
      <c r="J2" s="67"/>
      <c r="K2" s="62"/>
      <c r="L2" s="62"/>
      <c r="M2" s="68"/>
      <c r="N2" s="68"/>
      <c r="O2" s="68"/>
      <c r="P2" s="104" t="s">
        <v>214</v>
      </c>
      <c r="Q2" s="105"/>
      <c r="R2" s="106" t="s">
        <v>215</v>
      </c>
      <c r="S2" s="107"/>
      <c r="T2" s="107"/>
      <c r="U2" s="107"/>
      <c r="V2" s="62"/>
      <c r="W2" s="62"/>
      <c r="X2" s="62"/>
      <c r="Y2" s="62"/>
    </row>
    <row r="3" spans="1:31" ht="26">
      <c r="A3" s="62"/>
      <c r="B3" s="70" t="s">
        <v>216</v>
      </c>
      <c r="C3" s="70" t="s">
        <v>217</v>
      </c>
      <c r="D3" s="70" t="s">
        <v>218</v>
      </c>
      <c r="E3" s="70" t="s">
        <v>219</v>
      </c>
      <c r="F3" s="70" t="s">
        <v>220</v>
      </c>
      <c r="G3" s="71" t="s">
        <v>221</v>
      </c>
      <c r="H3" s="62"/>
      <c r="I3" s="72"/>
      <c r="J3" s="70" t="s">
        <v>216</v>
      </c>
      <c r="K3" s="70" t="s">
        <v>217</v>
      </c>
      <c r="L3" s="70" t="s">
        <v>222</v>
      </c>
      <c r="M3" s="73" t="s">
        <v>223</v>
      </c>
      <c r="N3" s="73" t="s">
        <v>220</v>
      </c>
      <c r="O3" s="71" t="s">
        <v>224</v>
      </c>
      <c r="P3" s="68"/>
      <c r="Q3" s="74"/>
      <c r="R3" s="75" t="s">
        <v>0</v>
      </c>
      <c r="S3" s="75" t="s">
        <v>3</v>
      </c>
      <c r="T3" s="75" t="s">
        <v>4</v>
      </c>
      <c r="U3" s="62"/>
      <c r="V3" s="62"/>
      <c r="W3" s="62"/>
      <c r="X3" s="62"/>
      <c r="Y3" s="62"/>
      <c r="Z3" s="62"/>
    </row>
    <row r="4" spans="1:31" ht="13">
      <c r="A4" s="76" t="s">
        <v>225</v>
      </c>
      <c r="B4" s="77"/>
      <c r="C4" s="77"/>
      <c r="D4" s="72">
        <v>221</v>
      </c>
      <c r="E4" s="72">
        <v>13</v>
      </c>
      <c r="F4" s="77">
        <f>'School Data'!N$138</f>
        <v>0</v>
      </c>
      <c r="G4" s="78">
        <f t="shared" ref="G4:G10" si="0">F4-E4</f>
        <v>-13</v>
      </c>
      <c r="H4" s="76"/>
      <c r="I4" s="77" t="s">
        <v>225</v>
      </c>
      <c r="J4" s="77"/>
      <c r="K4" s="77"/>
      <c r="L4" s="72">
        <v>221</v>
      </c>
      <c r="M4" s="79">
        <f t="shared" ref="M4:N4" si="1">E4</f>
        <v>13</v>
      </c>
      <c r="N4" s="79">
        <f t="shared" si="1"/>
        <v>0</v>
      </c>
      <c r="O4" s="80">
        <f t="shared" ref="O4:O10" si="2">N4-M4</f>
        <v>-13</v>
      </c>
      <c r="P4" s="68"/>
      <c r="Q4" s="81" t="s">
        <v>226</v>
      </c>
      <c r="R4" s="82">
        <f>'Network Breakdown'!B2</f>
        <v>2209</v>
      </c>
      <c r="S4" s="82">
        <f>'Network Breakdown'!C2</f>
        <v>795</v>
      </c>
      <c r="T4" s="83">
        <f t="shared" ref="T4:T20" si="3">S4/R4</f>
        <v>0.35989135355364416</v>
      </c>
      <c r="U4" s="62"/>
      <c r="V4" s="62"/>
      <c r="W4" s="62"/>
      <c r="X4" s="62"/>
      <c r="Y4" s="62"/>
      <c r="Z4" s="62"/>
    </row>
    <row r="5" spans="1:31" ht="13">
      <c r="A5" s="76" t="s">
        <v>227</v>
      </c>
      <c r="B5" s="77">
        <v>27</v>
      </c>
      <c r="C5" s="77">
        <v>117</v>
      </c>
      <c r="D5" s="72">
        <v>187</v>
      </c>
      <c r="E5" s="77">
        <v>573</v>
      </c>
      <c r="F5" s="77">
        <f>'School Data'!O$138</f>
        <v>453</v>
      </c>
      <c r="G5" s="78">
        <f t="shared" si="0"/>
        <v>-120</v>
      </c>
      <c r="H5" s="76"/>
      <c r="I5" s="77" t="s">
        <v>227</v>
      </c>
      <c r="J5" s="77">
        <v>27</v>
      </c>
      <c r="K5" s="77">
        <v>117</v>
      </c>
      <c r="L5" s="72">
        <v>408</v>
      </c>
      <c r="M5" s="79">
        <f t="shared" ref="M5:N5" si="4">M4+E5</f>
        <v>586</v>
      </c>
      <c r="N5" s="79">
        <f t="shared" si="4"/>
        <v>453</v>
      </c>
      <c r="O5" s="80">
        <f t="shared" si="2"/>
        <v>-133</v>
      </c>
      <c r="P5" s="68"/>
      <c r="Q5" s="84" t="s">
        <v>39</v>
      </c>
      <c r="R5" s="82">
        <f>'Network Breakdown'!B3</f>
        <v>3288</v>
      </c>
      <c r="S5" s="82">
        <f>'Network Breakdown'!C3</f>
        <v>1525</v>
      </c>
      <c r="T5" s="83">
        <f t="shared" si="3"/>
        <v>0.46380778588807786</v>
      </c>
      <c r="U5" s="62"/>
      <c r="V5" s="62"/>
      <c r="W5" s="62"/>
      <c r="X5" s="62"/>
      <c r="Y5" s="62"/>
      <c r="Z5" s="62"/>
    </row>
    <row r="6" spans="1:31" ht="13">
      <c r="A6" s="76" t="s">
        <v>228</v>
      </c>
      <c r="B6" s="77">
        <v>501</v>
      </c>
      <c r="C6" s="77">
        <v>1025</v>
      </c>
      <c r="D6" s="72">
        <v>1619</v>
      </c>
      <c r="E6" s="77">
        <v>1273</v>
      </c>
      <c r="F6" s="77">
        <f>'School Data'!P$138</f>
        <v>917</v>
      </c>
      <c r="G6" s="78">
        <f t="shared" si="0"/>
        <v>-356</v>
      </c>
      <c r="H6" s="76"/>
      <c r="I6" s="77" t="s">
        <v>228</v>
      </c>
      <c r="J6" s="77">
        <v>528</v>
      </c>
      <c r="K6" s="77">
        <v>1142</v>
      </c>
      <c r="L6" s="72">
        <v>2027</v>
      </c>
      <c r="M6" s="79">
        <f t="shared" ref="M6:N6" si="5">M5+E6</f>
        <v>1859</v>
      </c>
      <c r="N6" s="79">
        <f t="shared" si="5"/>
        <v>1370</v>
      </c>
      <c r="O6" s="80">
        <f t="shared" si="2"/>
        <v>-489</v>
      </c>
      <c r="P6" s="68"/>
      <c r="Q6" s="84" t="s">
        <v>44</v>
      </c>
      <c r="R6" s="82">
        <f>'Network Breakdown'!B4</f>
        <v>1482</v>
      </c>
      <c r="S6" s="82">
        <f>'Network Breakdown'!C4</f>
        <v>697</v>
      </c>
      <c r="T6" s="83">
        <f t="shared" si="3"/>
        <v>0.47031039136302294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1" ht="13">
      <c r="A7" s="76" t="s">
        <v>229</v>
      </c>
      <c r="B7" s="77">
        <v>996</v>
      </c>
      <c r="C7" s="77">
        <v>1500</v>
      </c>
      <c r="D7" s="72">
        <v>1843</v>
      </c>
      <c r="E7" s="77">
        <v>2631</v>
      </c>
      <c r="F7" s="77">
        <f>'School Data'!Q$138</f>
        <v>1839</v>
      </c>
      <c r="G7" s="78">
        <f t="shared" si="0"/>
        <v>-792</v>
      </c>
      <c r="H7" s="76"/>
      <c r="I7" s="77" t="s">
        <v>229</v>
      </c>
      <c r="J7" s="77">
        <v>1524</v>
      </c>
      <c r="K7" s="77">
        <v>2642</v>
      </c>
      <c r="L7" s="72">
        <v>3870</v>
      </c>
      <c r="M7" s="79">
        <f t="shared" ref="M7:N7" si="6">M6+E7</f>
        <v>4490</v>
      </c>
      <c r="N7" s="79">
        <f t="shared" si="6"/>
        <v>3209</v>
      </c>
      <c r="O7" s="80">
        <f t="shared" si="2"/>
        <v>-1281</v>
      </c>
      <c r="P7" s="68"/>
      <c r="Q7" s="84" t="s">
        <v>38</v>
      </c>
      <c r="R7" s="82">
        <f>'Network Breakdown'!B5</f>
        <v>1791</v>
      </c>
      <c r="S7" s="82">
        <f>'Network Breakdown'!C5</f>
        <v>738</v>
      </c>
      <c r="T7" s="83">
        <f t="shared" si="3"/>
        <v>0.4120603015075377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spans="1:31" ht="13">
      <c r="A8" s="76" t="s">
        <v>230</v>
      </c>
      <c r="B8" s="77">
        <v>976</v>
      </c>
      <c r="C8" s="77">
        <v>1074</v>
      </c>
      <c r="D8" s="72">
        <v>1304</v>
      </c>
      <c r="E8" s="77">
        <v>1556</v>
      </c>
      <c r="F8" s="77">
        <f>'School Data'!R$138</f>
        <v>1117</v>
      </c>
      <c r="G8" s="78">
        <f t="shared" si="0"/>
        <v>-439</v>
      </c>
      <c r="H8" s="76"/>
      <c r="I8" s="77" t="s">
        <v>230</v>
      </c>
      <c r="J8" s="77">
        <v>2500</v>
      </c>
      <c r="K8" s="77">
        <v>3716</v>
      </c>
      <c r="L8" s="72">
        <v>5174</v>
      </c>
      <c r="M8" s="79">
        <f t="shared" ref="M8:N8" si="7">M7+E8</f>
        <v>6046</v>
      </c>
      <c r="N8" s="79">
        <f t="shared" si="7"/>
        <v>4326</v>
      </c>
      <c r="O8" s="80">
        <f t="shared" si="2"/>
        <v>-1720</v>
      </c>
      <c r="P8" s="68"/>
      <c r="Q8" s="84" t="s">
        <v>52</v>
      </c>
      <c r="R8" s="82">
        <f>'Network Breakdown'!B6</f>
        <v>870</v>
      </c>
      <c r="S8" s="82">
        <f>'Network Breakdown'!C6</f>
        <v>400</v>
      </c>
      <c r="T8" s="83">
        <f t="shared" si="3"/>
        <v>0.45977011494252873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1:31" ht="13">
      <c r="A9" s="76" t="s">
        <v>231</v>
      </c>
      <c r="B9" s="77">
        <v>596</v>
      </c>
      <c r="C9" s="77">
        <v>781</v>
      </c>
      <c r="D9" s="72">
        <v>1103</v>
      </c>
      <c r="E9" s="77">
        <v>828</v>
      </c>
      <c r="F9" s="77">
        <f>'School Data'!S$138</f>
        <v>728</v>
      </c>
      <c r="G9" s="78">
        <f t="shared" si="0"/>
        <v>-100</v>
      </c>
      <c r="H9" s="76"/>
      <c r="I9" s="77" t="s">
        <v>231</v>
      </c>
      <c r="J9" s="77">
        <v>3096</v>
      </c>
      <c r="K9" s="77">
        <v>4497</v>
      </c>
      <c r="L9" s="72">
        <v>6277</v>
      </c>
      <c r="M9" s="79">
        <f t="shared" ref="M9:N9" si="8">M8+E9</f>
        <v>6874</v>
      </c>
      <c r="N9" s="79">
        <f t="shared" si="8"/>
        <v>5054</v>
      </c>
      <c r="O9" s="80">
        <f t="shared" si="2"/>
        <v>-1820</v>
      </c>
      <c r="P9" s="68"/>
      <c r="Q9" s="84" t="s">
        <v>53</v>
      </c>
      <c r="R9" s="82">
        <f>'Network Breakdown'!B7</f>
        <v>1355</v>
      </c>
      <c r="S9" s="82">
        <f>'Network Breakdown'!C7</f>
        <v>550</v>
      </c>
      <c r="T9" s="83">
        <f t="shared" si="3"/>
        <v>0.4059040590405904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spans="1:31" ht="13">
      <c r="A10" s="76" t="s">
        <v>232</v>
      </c>
      <c r="B10" s="77">
        <v>491</v>
      </c>
      <c r="C10" s="77">
        <v>441</v>
      </c>
      <c r="D10" s="72">
        <v>467</v>
      </c>
      <c r="E10" s="77">
        <v>625</v>
      </c>
      <c r="F10" s="77">
        <f>'School Data'!T$138</f>
        <v>514</v>
      </c>
      <c r="G10" s="78">
        <f t="shared" si="0"/>
        <v>-111</v>
      </c>
      <c r="H10" s="76"/>
      <c r="I10" s="77" t="s">
        <v>232</v>
      </c>
      <c r="J10" s="77">
        <v>3587</v>
      </c>
      <c r="K10" s="77">
        <v>4938</v>
      </c>
      <c r="L10" s="72">
        <v>6744</v>
      </c>
      <c r="M10" s="79">
        <f t="shared" ref="M10:N10" si="9">M9+E10</f>
        <v>7499</v>
      </c>
      <c r="N10" s="79">
        <f t="shared" si="9"/>
        <v>5568</v>
      </c>
      <c r="O10" s="80">
        <f t="shared" si="2"/>
        <v>-1931</v>
      </c>
      <c r="P10" s="68"/>
      <c r="Q10" s="84" t="s">
        <v>43</v>
      </c>
      <c r="R10" s="82">
        <f>'Network Breakdown'!B8</f>
        <v>765</v>
      </c>
      <c r="S10" s="82">
        <f>'Network Breakdown'!C8</f>
        <v>461</v>
      </c>
      <c r="T10" s="83">
        <f t="shared" si="3"/>
        <v>0.60261437908496729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3">
      <c r="A11" s="85"/>
      <c r="B11" s="86"/>
      <c r="C11" s="86"/>
      <c r="D11" s="87"/>
      <c r="E11" s="86">
        <v>541</v>
      </c>
      <c r="F11" s="87"/>
      <c r="G11" s="88"/>
      <c r="H11" s="76"/>
      <c r="I11" s="85"/>
      <c r="J11" s="86"/>
      <c r="K11" s="86"/>
      <c r="L11" s="87"/>
      <c r="M11" s="87"/>
      <c r="N11" s="87"/>
      <c r="O11" s="87">
        <f>L11-N11</f>
        <v>0</v>
      </c>
      <c r="P11" s="77"/>
      <c r="Q11" s="81" t="s">
        <v>163</v>
      </c>
      <c r="R11" s="82">
        <f>'Network Breakdown'!B9</f>
        <v>795</v>
      </c>
      <c r="S11" s="82">
        <f>'Network Breakdown'!C9</f>
        <v>309</v>
      </c>
      <c r="T11" s="83">
        <f t="shared" si="3"/>
        <v>0.38867924528301889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spans="1:31" ht="13">
      <c r="A12" s="76" t="s">
        <v>233</v>
      </c>
      <c r="B12" s="77">
        <v>397</v>
      </c>
      <c r="C12" s="77">
        <v>649</v>
      </c>
      <c r="D12" s="72">
        <v>420</v>
      </c>
      <c r="E12" s="77">
        <v>541</v>
      </c>
      <c r="F12" s="77">
        <f>'School Data'!U$138</f>
        <v>249</v>
      </c>
      <c r="G12" s="78">
        <f t="shared" ref="G12:G17" si="10">F12-E12</f>
        <v>-292</v>
      </c>
      <c r="H12" s="76"/>
      <c r="I12" s="77" t="s">
        <v>233</v>
      </c>
      <c r="J12" s="77">
        <v>3984</v>
      </c>
      <c r="K12" s="77">
        <v>5587</v>
      </c>
      <c r="L12" s="72">
        <v>7164</v>
      </c>
      <c r="M12" s="79">
        <f t="shared" ref="M12:N12" si="11">M10+E12</f>
        <v>8040</v>
      </c>
      <c r="N12" s="79">
        <f t="shared" si="11"/>
        <v>5817</v>
      </c>
      <c r="O12" s="80">
        <f t="shared" ref="O12:O17" si="12">N12-M12</f>
        <v>-2223</v>
      </c>
      <c r="P12" s="68"/>
      <c r="Q12" s="81" t="s">
        <v>177</v>
      </c>
      <c r="R12" s="82">
        <f>'Network Breakdown'!B10</f>
        <v>605</v>
      </c>
      <c r="S12" s="82">
        <f>'Network Breakdown'!C10</f>
        <v>40</v>
      </c>
      <c r="T12" s="83">
        <f t="shared" si="3"/>
        <v>6.6115702479338845E-2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1" ht="13">
      <c r="A13" s="76" t="s">
        <v>234</v>
      </c>
      <c r="B13" s="77">
        <v>502</v>
      </c>
      <c r="C13" s="77">
        <v>866</v>
      </c>
      <c r="D13" s="72">
        <v>787</v>
      </c>
      <c r="E13" s="77">
        <v>780</v>
      </c>
      <c r="F13" s="77"/>
      <c r="G13" s="78">
        <f t="shared" si="10"/>
        <v>-780</v>
      </c>
      <c r="H13" s="76"/>
      <c r="I13" s="77" t="s">
        <v>234</v>
      </c>
      <c r="J13" s="77">
        <v>4486</v>
      </c>
      <c r="K13" s="77">
        <v>6453</v>
      </c>
      <c r="L13" s="72">
        <v>7951</v>
      </c>
      <c r="M13" s="79">
        <f t="shared" ref="M13" si="13">M12+E13</f>
        <v>8820</v>
      </c>
      <c r="N13" s="79"/>
      <c r="O13" s="80">
        <f t="shared" si="12"/>
        <v>-8820</v>
      </c>
      <c r="P13" s="68"/>
      <c r="Q13" s="81" t="s">
        <v>143</v>
      </c>
      <c r="R13" s="82">
        <f>'Network Breakdown'!B11</f>
        <v>470</v>
      </c>
      <c r="S13" s="82">
        <f>'Network Breakdown'!C11</f>
        <v>41</v>
      </c>
      <c r="T13" s="83">
        <f t="shared" si="3"/>
        <v>8.723404255319149E-2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1:31" ht="13">
      <c r="A14" s="76" t="s">
        <v>235</v>
      </c>
      <c r="B14" s="77">
        <v>564</v>
      </c>
      <c r="C14" s="77">
        <v>1716</v>
      </c>
      <c r="D14" s="72">
        <v>1512</v>
      </c>
      <c r="E14" s="77">
        <v>1011</v>
      </c>
      <c r="F14" s="77"/>
      <c r="G14" s="78">
        <f t="shared" si="10"/>
        <v>-1011</v>
      </c>
      <c r="H14" s="76"/>
      <c r="I14" s="77" t="s">
        <v>235</v>
      </c>
      <c r="J14" s="77">
        <v>5050</v>
      </c>
      <c r="K14" s="77">
        <v>8169</v>
      </c>
      <c r="L14" s="72">
        <v>9463</v>
      </c>
      <c r="M14" s="79">
        <f t="shared" ref="M14" si="14">M13+E14</f>
        <v>9831</v>
      </c>
      <c r="N14" s="79"/>
      <c r="O14" s="80">
        <f t="shared" si="12"/>
        <v>-9831</v>
      </c>
      <c r="P14" s="68"/>
      <c r="Q14" s="81" t="s">
        <v>49</v>
      </c>
      <c r="R14" s="82">
        <f>'Network Breakdown'!B12</f>
        <v>246</v>
      </c>
      <c r="S14" s="82">
        <f>'Network Breakdown'!C12</f>
        <v>5</v>
      </c>
      <c r="T14" s="83">
        <f t="shared" si="3"/>
        <v>2.032520325203252E-2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</row>
    <row r="15" spans="1:31" ht="13">
      <c r="A15" s="76" t="s">
        <v>236</v>
      </c>
      <c r="B15" s="77">
        <v>697</v>
      </c>
      <c r="C15" s="77">
        <v>775</v>
      </c>
      <c r="D15" s="72">
        <v>729</v>
      </c>
      <c r="E15" s="77">
        <v>676</v>
      </c>
      <c r="F15" s="77"/>
      <c r="G15" s="78">
        <f t="shared" si="10"/>
        <v>-676</v>
      </c>
      <c r="H15" s="76"/>
      <c r="I15" s="77" t="s">
        <v>236</v>
      </c>
      <c r="J15" s="77">
        <v>5747</v>
      </c>
      <c r="K15" s="77">
        <v>8944</v>
      </c>
      <c r="L15" s="72">
        <v>10192</v>
      </c>
      <c r="M15" s="79">
        <f t="shared" ref="M15" si="15">M14+E15</f>
        <v>10507</v>
      </c>
      <c r="N15" s="79"/>
      <c r="O15" s="80">
        <f t="shared" si="12"/>
        <v>-10507</v>
      </c>
      <c r="P15" s="68"/>
      <c r="Q15" s="81" t="s">
        <v>61</v>
      </c>
      <c r="R15" s="82">
        <f>'Network Breakdown'!B13</f>
        <v>105</v>
      </c>
      <c r="S15" s="82">
        <f>'Network Breakdown'!C13</f>
        <v>37</v>
      </c>
      <c r="T15" s="83">
        <f t="shared" si="3"/>
        <v>0.35238095238095241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</row>
    <row r="16" spans="1:31" ht="13">
      <c r="A16" s="76" t="s">
        <v>237</v>
      </c>
      <c r="B16" s="77">
        <v>432</v>
      </c>
      <c r="C16" s="77">
        <v>409</v>
      </c>
      <c r="D16" s="72">
        <v>504</v>
      </c>
      <c r="E16" s="77">
        <v>581</v>
      </c>
      <c r="F16" s="77"/>
      <c r="G16" s="78">
        <f t="shared" si="10"/>
        <v>-581</v>
      </c>
      <c r="H16" s="76"/>
      <c r="I16" s="77" t="s">
        <v>237</v>
      </c>
      <c r="J16" s="77">
        <v>6179</v>
      </c>
      <c r="K16" s="77">
        <v>9353</v>
      </c>
      <c r="L16" s="72">
        <v>10696</v>
      </c>
      <c r="M16" s="79">
        <f t="shared" ref="M16" si="16">M15+E16</f>
        <v>11088</v>
      </c>
      <c r="N16" s="79"/>
      <c r="O16" s="80">
        <f t="shared" si="12"/>
        <v>-11088</v>
      </c>
      <c r="P16" s="68"/>
      <c r="Q16" s="81" t="s">
        <v>65</v>
      </c>
      <c r="R16" s="82">
        <f>'Network Breakdown'!B14</f>
        <v>85</v>
      </c>
      <c r="S16" s="82">
        <f>'Network Breakdown'!C14</f>
        <v>1</v>
      </c>
      <c r="T16" s="83">
        <f t="shared" si="3"/>
        <v>1.1764705882352941E-2</v>
      </c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1" ht="13">
      <c r="A17" s="76" t="s">
        <v>225</v>
      </c>
      <c r="B17" s="77">
        <v>6</v>
      </c>
      <c r="C17" s="77">
        <v>16</v>
      </c>
      <c r="D17" s="72">
        <v>18</v>
      </c>
      <c r="E17" s="77">
        <v>239</v>
      </c>
      <c r="F17" s="77"/>
      <c r="G17" s="78">
        <f t="shared" si="10"/>
        <v>-239</v>
      </c>
      <c r="H17" s="76"/>
      <c r="I17" s="77" t="s">
        <v>225</v>
      </c>
      <c r="J17" s="77">
        <v>6185</v>
      </c>
      <c r="K17" s="77">
        <v>9369</v>
      </c>
      <c r="L17" s="89">
        <v>11026</v>
      </c>
      <c r="M17" s="79">
        <f t="shared" ref="M17" si="17">M16+E17</f>
        <v>11327</v>
      </c>
      <c r="N17" s="79"/>
      <c r="O17" s="80">
        <f t="shared" si="12"/>
        <v>-11327</v>
      </c>
      <c r="P17" s="68"/>
      <c r="Q17" s="81" t="s">
        <v>67</v>
      </c>
      <c r="R17" s="82">
        <f>'Network Breakdown'!B15</f>
        <v>680</v>
      </c>
      <c r="S17" s="82">
        <f>'Network Breakdown'!C15</f>
        <v>37</v>
      </c>
      <c r="T17" s="83">
        <f t="shared" si="3"/>
        <v>5.4411764705882354E-2</v>
      </c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1" ht="13">
      <c r="A18" s="62"/>
      <c r="B18" s="77"/>
      <c r="C18" s="77"/>
      <c r="D18" s="72"/>
      <c r="E18" s="90"/>
      <c r="F18" s="91"/>
      <c r="G18" s="78"/>
      <c r="H18" s="62"/>
      <c r="I18" s="61"/>
      <c r="J18" s="62"/>
      <c r="K18" s="62"/>
      <c r="L18" s="62"/>
      <c r="M18" s="68"/>
      <c r="N18" s="68"/>
      <c r="O18" s="68"/>
      <c r="Q18" s="92">
        <v>43263</v>
      </c>
      <c r="R18" s="82">
        <f>'Network Breakdown'!B16</f>
        <v>595</v>
      </c>
      <c r="S18" s="82">
        <f>'Network Breakdown'!C16</f>
        <v>179</v>
      </c>
      <c r="T18" s="83">
        <f t="shared" si="3"/>
        <v>0.30084033613445377</v>
      </c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</row>
    <row r="19" spans="1:31" ht="13">
      <c r="A19" s="62"/>
      <c r="B19" s="77"/>
      <c r="C19" s="77"/>
      <c r="D19" s="72"/>
      <c r="E19" s="90"/>
      <c r="F19" s="91"/>
      <c r="G19" s="78"/>
      <c r="H19" s="62"/>
      <c r="I19" s="61"/>
      <c r="J19" s="62"/>
      <c r="K19" s="62"/>
      <c r="L19" s="62"/>
      <c r="M19" s="68"/>
      <c r="N19" s="68"/>
      <c r="O19" s="68"/>
      <c r="Q19" s="93" t="s">
        <v>71</v>
      </c>
      <c r="R19" s="82">
        <f>'Network Breakdown'!B17</f>
        <v>130</v>
      </c>
      <c r="S19" s="82">
        <f>'Network Breakdown'!C17</f>
        <v>2</v>
      </c>
      <c r="T19" s="83">
        <f t="shared" si="3"/>
        <v>1.5384615384615385E-2</v>
      </c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1:31" ht="13">
      <c r="A20" s="62"/>
      <c r="B20" s="77"/>
      <c r="C20" s="77"/>
      <c r="D20" s="72"/>
      <c r="E20" s="90"/>
      <c r="F20" s="91"/>
      <c r="G20" s="78"/>
      <c r="H20" s="62"/>
      <c r="I20" s="61"/>
      <c r="J20" s="62"/>
      <c r="K20" s="62"/>
      <c r="L20" s="62"/>
      <c r="M20" s="68"/>
      <c r="N20" s="68"/>
      <c r="O20" s="68"/>
      <c r="Q20" s="94" t="s">
        <v>73</v>
      </c>
      <c r="R20" s="95">
        <f t="shared" ref="R20:S20" si="18">SUM(R4:R19)</f>
        <v>15471</v>
      </c>
      <c r="S20" s="95">
        <f t="shared" si="18"/>
        <v>5817</v>
      </c>
      <c r="T20" s="96">
        <f t="shared" si="3"/>
        <v>0.37599379484196238</v>
      </c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 ht="13">
      <c r="A21" s="62"/>
      <c r="B21" s="77">
        <v>6185</v>
      </c>
      <c r="C21" s="77">
        <v>9369</v>
      </c>
      <c r="D21" s="72">
        <f>SUM(D5:D17)</f>
        <v>10493</v>
      </c>
      <c r="E21" s="90">
        <v>11327</v>
      </c>
      <c r="F21" s="91">
        <f>SUM(F4:F17)</f>
        <v>5817</v>
      </c>
      <c r="G21" s="78">
        <f>F21-E21</f>
        <v>-5510</v>
      </c>
      <c r="H21" s="62"/>
      <c r="I21" s="61"/>
      <c r="J21" s="62"/>
      <c r="K21" s="62"/>
      <c r="L21" s="62"/>
      <c r="M21" s="68"/>
      <c r="N21" s="68"/>
      <c r="O21" s="68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13">
      <c r="A22" s="62"/>
      <c r="B22" s="62"/>
      <c r="C22" s="62"/>
      <c r="D22" s="62"/>
      <c r="E22" s="97" t="s">
        <v>238</v>
      </c>
      <c r="F22" s="98">
        <v>12000</v>
      </c>
      <c r="G22" s="99">
        <f>E21-13000</f>
        <v>-1673</v>
      </c>
      <c r="H22" s="62"/>
      <c r="J22" s="62"/>
      <c r="K22" s="62"/>
      <c r="L22" s="62"/>
      <c r="M22" s="62"/>
      <c r="N22" s="68"/>
      <c r="O22" s="68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ht="1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 ht="1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1:31" ht="13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1:31" ht="1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1" ht="1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spans="1:31" ht="1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1:31" ht="1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31" ht="1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spans="1:31" ht="1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31" ht="13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3">
      <c r="A33" s="62"/>
      <c r="B33" s="62"/>
      <c r="C33" s="62"/>
      <c r="D33" s="62"/>
      <c r="E33" s="62"/>
      <c r="F33" s="62"/>
      <c r="G33" s="62"/>
      <c r="H33" s="62"/>
      <c r="I33" s="62"/>
      <c r="J33" s="7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1:31" ht="13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ht="1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spans="1:31" ht="1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spans="1:31" ht="13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ht="13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spans="1:31" ht="1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spans="1:31" ht="13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spans="1:31" ht="1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1:31" ht="1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  <row r="43" spans="1:31" ht="1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ht="13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ht="13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1:31" ht="36.75" customHeight="1">
      <c r="A46" s="62"/>
      <c r="B46" s="100" t="s">
        <v>239</v>
      </c>
      <c r="C46" s="101" t="s">
        <v>240</v>
      </c>
      <c r="D46" s="102" t="s">
        <v>241</v>
      </c>
      <c r="E46" s="102"/>
      <c r="F46" s="102"/>
      <c r="G46" s="69" t="s">
        <v>242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ht="13">
      <c r="A47" s="61" t="s">
        <v>243</v>
      </c>
      <c r="B47" s="103">
        <v>0.34</v>
      </c>
      <c r="C47" s="103">
        <v>0.04</v>
      </c>
      <c r="D47" s="103">
        <v>0.35</v>
      </c>
      <c r="E47" s="103"/>
      <c r="F47" s="103"/>
      <c r="G47" s="103">
        <v>0.27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1:31" ht="13">
      <c r="A48" s="61"/>
      <c r="B48" s="77"/>
      <c r="C48" s="77"/>
      <c r="D48" s="77"/>
      <c r="E48" s="77"/>
      <c r="F48" s="77"/>
      <c r="G48" s="77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spans="1:31" ht="13">
      <c r="A49" s="61" t="s">
        <v>244</v>
      </c>
      <c r="B49" s="77">
        <v>26</v>
      </c>
      <c r="C49" s="77">
        <v>3</v>
      </c>
      <c r="D49" s="77">
        <v>27</v>
      </c>
      <c r="E49" s="77"/>
      <c r="F49" s="77"/>
      <c r="G49" s="77">
        <v>21</v>
      </c>
      <c r="H49" s="68"/>
      <c r="I49" s="68"/>
      <c r="J49" s="68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spans="1:31" ht="13">
      <c r="A50" s="68"/>
      <c r="B50" s="68"/>
      <c r="C50" s="68"/>
      <c r="D50" s="62"/>
      <c r="E50" s="62"/>
      <c r="F50" s="62"/>
      <c r="G50" s="62"/>
      <c r="H50" s="68"/>
      <c r="I50" s="68"/>
      <c r="J50" s="68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1:31" ht="13">
      <c r="A51" s="68"/>
      <c r="B51" s="68"/>
      <c r="C51" s="68"/>
      <c r="D51" s="62"/>
      <c r="E51" s="62"/>
      <c r="F51" s="62"/>
      <c r="G51" s="62"/>
      <c r="H51" s="68"/>
      <c r="I51" s="68"/>
      <c r="J51" s="68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1:31" ht="13">
      <c r="A52" s="68"/>
      <c r="B52" s="68"/>
      <c r="C52" s="68"/>
      <c r="D52" s="62"/>
      <c r="E52" s="62"/>
      <c r="F52" s="62"/>
      <c r="G52" s="62"/>
      <c r="H52" s="68"/>
      <c r="I52" s="68"/>
      <c r="J52" s="68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1:31" ht="13">
      <c r="A53" s="68"/>
      <c r="B53" s="68"/>
      <c r="C53" s="68"/>
      <c r="D53" s="62"/>
      <c r="E53" s="62"/>
      <c r="F53" s="62"/>
      <c r="G53" s="62"/>
      <c r="H53" s="68"/>
      <c r="I53" s="68"/>
      <c r="J53" s="68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1:31" ht="13">
      <c r="A54" s="68"/>
      <c r="B54" s="68"/>
      <c r="C54" s="68"/>
      <c r="D54" s="62"/>
      <c r="E54" s="62"/>
      <c r="F54" s="62"/>
      <c r="G54" s="62"/>
      <c r="H54" s="68"/>
      <c r="I54" s="68"/>
      <c r="J54" s="68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1:31" ht="13">
      <c r="A55" s="68"/>
      <c r="B55" s="68"/>
      <c r="C55" s="68"/>
      <c r="D55" s="62"/>
      <c r="E55" s="62"/>
      <c r="F55" s="62"/>
      <c r="G55" s="62"/>
      <c r="H55" s="68"/>
      <c r="I55" s="68"/>
      <c r="J55" s="68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1:31" ht="13">
      <c r="A56" s="68"/>
      <c r="B56" s="68"/>
      <c r="C56" s="68"/>
      <c r="D56" s="62"/>
      <c r="E56" s="62"/>
      <c r="F56" s="62"/>
      <c r="G56" s="62"/>
      <c r="H56" s="68"/>
      <c r="I56" s="68"/>
      <c r="J56" s="68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1:31" ht="13">
      <c r="A57" s="68"/>
      <c r="B57" s="68"/>
      <c r="C57" s="68"/>
      <c r="D57" s="62"/>
      <c r="E57" s="62"/>
      <c r="F57" s="62"/>
      <c r="G57" s="62"/>
      <c r="H57" s="68"/>
      <c r="I57" s="68"/>
      <c r="J57" s="68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</row>
    <row r="58" spans="1:31" ht="13">
      <c r="A58" s="68"/>
      <c r="B58" s="68"/>
      <c r="C58" s="68"/>
      <c r="D58" s="62"/>
      <c r="E58" s="62"/>
      <c r="F58" s="62"/>
      <c r="G58" s="62"/>
      <c r="H58" s="68"/>
      <c r="I58" s="68"/>
      <c r="J58" s="68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</row>
    <row r="59" spans="1:31" ht="13">
      <c r="A59" s="68"/>
      <c r="B59" s="68"/>
      <c r="C59" s="68"/>
      <c r="D59" s="62"/>
      <c r="E59" s="62"/>
      <c r="F59" s="62"/>
      <c r="G59" s="62"/>
      <c r="H59" s="68"/>
      <c r="I59" s="68"/>
      <c r="J59" s="68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spans="1:31" ht="13">
      <c r="A60" s="68"/>
      <c r="B60" s="68"/>
      <c r="C60" s="68"/>
      <c r="D60" s="62"/>
      <c r="E60" s="62"/>
      <c r="F60" s="62"/>
      <c r="G60" s="62"/>
      <c r="H60" s="68"/>
      <c r="I60" s="68"/>
      <c r="J60" s="68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spans="1:31" ht="13">
      <c r="A61" s="68"/>
      <c r="B61" s="68"/>
      <c r="C61" s="68"/>
      <c r="D61" s="62"/>
      <c r="E61" s="62"/>
      <c r="F61" s="62"/>
      <c r="G61" s="62"/>
      <c r="H61" s="68"/>
      <c r="I61" s="68"/>
      <c r="J61" s="68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</row>
    <row r="62" spans="1:31" ht="13">
      <c r="A62" s="68"/>
      <c r="B62" s="68"/>
      <c r="C62" s="68"/>
      <c r="D62" s="62"/>
      <c r="E62" s="62"/>
      <c r="F62" s="62"/>
      <c r="G62" s="62"/>
      <c r="H62" s="68"/>
      <c r="I62" s="68"/>
      <c r="J62" s="68"/>
      <c r="K62" s="62"/>
      <c r="L62" s="62"/>
      <c r="M62" s="62"/>
      <c r="N62" s="62"/>
      <c r="O62" s="62"/>
      <c r="P62" s="68"/>
      <c r="Q62" s="68"/>
      <c r="R62" s="68"/>
      <c r="S62" s="68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spans="1:31" ht="13">
      <c r="A63" s="68"/>
      <c r="B63" s="68"/>
      <c r="C63" s="68"/>
      <c r="D63" s="62"/>
      <c r="E63" s="62"/>
      <c r="F63" s="62"/>
      <c r="G63" s="62"/>
      <c r="H63" s="68"/>
      <c r="I63" s="68"/>
      <c r="J63" s="68"/>
      <c r="K63" s="62"/>
      <c r="L63" s="62"/>
      <c r="M63" s="62"/>
      <c r="N63" s="62"/>
      <c r="O63" s="62"/>
      <c r="P63" s="68"/>
      <c r="Q63" s="68"/>
      <c r="R63" s="68"/>
      <c r="S63" s="68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spans="1:31" ht="13">
      <c r="A64" s="68"/>
      <c r="B64" s="68"/>
      <c r="C64" s="68"/>
      <c r="D64" s="62"/>
      <c r="E64" s="62"/>
      <c r="F64" s="62"/>
      <c r="G64" s="62"/>
      <c r="H64" s="68"/>
      <c r="I64" s="68"/>
      <c r="J64" s="68"/>
      <c r="K64" s="62"/>
      <c r="L64" s="62"/>
      <c r="M64" s="62"/>
      <c r="N64" s="62"/>
      <c r="O64" s="62"/>
      <c r="P64" s="68"/>
      <c r="Q64" s="68"/>
      <c r="R64" s="68"/>
      <c r="S64" s="68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spans="1:31" ht="13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 ht="13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1" ht="13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</row>
    <row r="68" spans="1:31" ht="13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</row>
    <row r="69" spans="1:31" ht="13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</row>
    <row r="70" spans="1:31" ht="13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</row>
    <row r="71" spans="1:31" ht="13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</row>
    <row r="72" spans="1:31" ht="13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</row>
    <row r="73" spans="1:31" ht="13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</row>
    <row r="74" spans="1:31" ht="13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</row>
    <row r="75" spans="1:31" ht="13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</row>
    <row r="76" spans="1:31" ht="13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</row>
    <row r="77" spans="1:31" ht="13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</row>
    <row r="78" spans="1:31" ht="13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</row>
    <row r="79" spans="1:31" ht="13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</row>
    <row r="80" spans="1:31" ht="13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</row>
    <row r="81" spans="1:31" ht="13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</row>
    <row r="82" spans="1:31" ht="13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</row>
    <row r="83" spans="1:31" ht="13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</row>
    <row r="84" spans="1:31" ht="13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</row>
    <row r="85" spans="1:31" ht="13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</row>
    <row r="86" spans="1:31" ht="13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</row>
    <row r="87" spans="1:31" ht="13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</row>
    <row r="88" spans="1:31" ht="13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</row>
    <row r="89" spans="1:31" ht="13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</row>
    <row r="90" spans="1:31" ht="13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</row>
    <row r="91" spans="1:31" ht="13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</row>
    <row r="92" spans="1:31" ht="13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</row>
    <row r="93" spans="1:31" ht="13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</row>
    <row r="94" spans="1:31" ht="13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</row>
    <row r="95" spans="1:31" ht="13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</row>
    <row r="96" spans="1:31" ht="13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</row>
    <row r="97" spans="1:31" ht="13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</row>
    <row r="98" spans="1:31" ht="13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</row>
    <row r="99" spans="1:31" ht="13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</row>
    <row r="100" spans="1:31" ht="13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</row>
    <row r="101" spans="1:31" ht="13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</row>
    <row r="102" spans="1:31" ht="13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</row>
    <row r="103" spans="1:31" ht="13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</row>
    <row r="104" spans="1:31" ht="13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</row>
    <row r="105" spans="1:31" ht="13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</row>
    <row r="106" spans="1:31" ht="13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</row>
    <row r="107" spans="1:31" ht="13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</row>
    <row r="108" spans="1:31" ht="13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</row>
    <row r="109" spans="1:31" ht="13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</row>
    <row r="110" spans="1:31" ht="13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</row>
    <row r="111" spans="1:31" ht="13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</row>
    <row r="112" spans="1:31" ht="13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</row>
    <row r="113" spans="1:31" ht="13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</row>
    <row r="114" spans="1:31" ht="13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</row>
    <row r="115" spans="1:31" ht="13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</row>
    <row r="116" spans="1:31" ht="13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</row>
    <row r="117" spans="1:31" ht="13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</row>
    <row r="118" spans="1:31" ht="13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</row>
    <row r="119" spans="1:31" ht="13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</row>
    <row r="120" spans="1:31" ht="13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</row>
    <row r="121" spans="1:31" ht="13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</row>
    <row r="122" spans="1:31" ht="13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</row>
    <row r="123" spans="1:31" ht="1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</row>
    <row r="124" spans="1:31" ht="13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</row>
    <row r="125" spans="1:31" ht="13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</row>
    <row r="126" spans="1:31" ht="13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</row>
    <row r="127" spans="1:31" ht="13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</row>
    <row r="128" spans="1:31" ht="13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</row>
    <row r="129" spans="1:31" ht="13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</row>
    <row r="130" spans="1:31" ht="13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</row>
    <row r="131" spans="1:31" ht="13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</row>
    <row r="132" spans="1:31" ht="1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</row>
    <row r="133" spans="1:31" ht="1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</row>
    <row r="134" spans="1:31" ht="1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</row>
    <row r="135" spans="1:31" ht="1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</row>
    <row r="136" spans="1:31" ht="1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</row>
    <row r="137" spans="1:31" ht="1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</row>
    <row r="138" spans="1:31" ht="1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</row>
    <row r="139" spans="1:31" ht="1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</row>
    <row r="140" spans="1:31" ht="1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</row>
    <row r="141" spans="1:31" ht="1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</row>
    <row r="142" spans="1:31" ht="1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</row>
    <row r="143" spans="1:31" ht="1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</row>
    <row r="144" spans="1:31" ht="1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</row>
    <row r="145" spans="1:31" ht="1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</row>
    <row r="146" spans="1:31" ht="1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</row>
    <row r="147" spans="1:31" ht="1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</row>
    <row r="148" spans="1:31" ht="1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</row>
    <row r="149" spans="1:31" ht="1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</row>
    <row r="150" spans="1:31" ht="1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</row>
    <row r="151" spans="1:31" ht="1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</row>
    <row r="152" spans="1:31" ht="1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</row>
    <row r="153" spans="1:31" ht="1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</row>
    <row r="154" spans="1:31" ht="1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</row>
    <row r="155" spans="1:31" ht="1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</row>
    <row r="156" spans="1:31" ht="1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</row>
    <row r="157" spans="1:31" ht="1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</row>
    <row r="158" spans="1:31" ht="1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</row>
    <row r="159" spans="1:31" ht="1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</row>
    <row r="160" spans="1:31" ht="1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</row>
    <row r="161" spans="1:31" ht="13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</row>
    <row r="162" spans="1:31" ht="13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</row>
    <row r="163" spans="1:31" ht="13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</row>
    <row r="164" spans="1:31" ht="13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</row>
    <row r="165" spans="1:31" ht="13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</row>
    <row r="166" spans="1:31" ht="13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</row>
    <row r="167" spans="1:31" ht="13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</row>
    <row r="168" spans="1:31" ht="13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</row>
    <row r="169" spans="1:31" ht="13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</row>
    <row r="170" spans="1:31" ht="13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</row>
    <row r="171" spans="1:31" ht="13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</row>
    <row r="172" spans="1:31" ht="13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</row>
    <row r="173" spans="1:31" ht="13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</row>
    <row r="174" spans="1:31" ht="13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</row>
    <row r="175" spans="1:31" ht="13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</row>
    <row r="176" spans="1:31" ht="13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</row>
    <row r="177" spans="1:31" ht="13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</row>
    <row r="178" spans="1:31" ht="13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</row>
    <row r="179" spans="1:31" ht="13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</row>
    <row r="180" spans="1:31" ht="13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</row>
    <row r="181" spans="1:31" ht="13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</row>
    <row r="182" spans="1:31" ht="13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</row>
    <row r="183" spans="1:31" ht="13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</row>
    <row r="184" spans="1:31" ht="13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</row>
    <row r="185" spans="1:31" ht="13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</row>
    <row r="186" spans="1:31" ht="13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</row>
    <row r="187" spans="1:31" ht="13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</row>
    <row r="188" spans="1:31" ht="13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</row>
    <row r="189" spans="1:31" ht="13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</row>
    <row r="190" spans="1:31" ht="13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</row>
    <row r="191" spans="1:31" ht="13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</row>
    <row r="192" spans="1:31" ht="13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</row>
    <row r="193" spans="1:31" ht="13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</row>
    <row r="194" spans="1:31" ht="13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</row>
    <row r="195" spans="1:31" ht="13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</row>
    <row r="196" spans="1:31" ht="13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</row>
    <row r="197" spans="1:31" ht="13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</row>
    <row r="198" spans="1:31" ht="13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</row>
    <row r="199" spans="1:31" ht="13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</row>
    <row r="200" spans="1:31" ht="13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</row>
    <row r="201" spans="1:31" ht="13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</row>
    <row r="202" spans="1:31" ht="13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</row>
    <row r="203" spans="1:31" ht="13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</row>
    <row r="204" spans="1:31" ht="13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</row>
    <row r="205" spans="1:31" ht="13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</row>
    <row r="206" spans="1:31" ht="13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</row>
    <row r="207" spans="1:31" ht="13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</row>
    <row r="208" spans="1:31" ht="13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</row>
    <row r="209" spans="1:31" ht="13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</row>
    <row r="210" spans="1:31" ht="13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</row>
    <row r="211" spans="1:31" ht="13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</row>
    <row r="212" spans="1:31" ht="13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</row>
    <row r="213" spans="1:31" ht="13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</row>
    <row r="214" spans="1:31" ht="13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</row>
    <row r="215" spans="1:31" ht="13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</row>
    <row r="216" spans="1:31" ht="13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</row>
    <row r="217" spans="1:31" ht="13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</row>
    <row r="218" spans="1:31" ht="13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</row>
    <row r="219" spans="1:31" ht="13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</row>
    <row r="220" spans="1:31" ht="13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</row>
    <row r="221" spans="1:31" ht="13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</row>
    <row r="222" spans="1:31" ht="13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</row>
    <row r="223" spans="1:31" ht="1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</row>
    <row r="224" spans="1:31" ht="13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</row>
    <row r="225" spans="1:31" ht="13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</row>
    <row r="226" spans="1:31" ht="13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</row>
    <row r="227" spans="1:31" ht="13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</row>
    <row r="228" spans="1:31" ht="13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</row>
    <row r="229" spans="1:31" ht="13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</row>
    <row r="230" spans="1:31" ht="13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</row>
    <row r="231" spans="1:31" ht="13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</row>
    <row r="232" spans="1:31" ht="13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</row>
    <row r="233" spans="1:31" ht="1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</row>
    <row r="234" spans="1:31" ht="13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</row>
    <row r="235" spans="1:31" ht="13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</row>
    <row r="236" spans="1:31" ht="13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</row>
    <row r="237" spans="1:31" ht="1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</row>
    <row r="238" spans="1:31" ht="13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</row>
    <row r="239" spans="1:31" ht="13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</row>
    <row r="240" spans="1:31" ht="13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</row>
    <row r="241" spans="1:31" ht="13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</row>
    <row r="242" spans="1:31" ht="13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</row>
    <row r="243" spans="1:31" ht="1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</row>
    <row r="244" spans="1:31" ht="13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</row>
    <row r="245" spans="1:31" ht="13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</row>
    <row r="246" spans="1:31" ht="13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</row>
    <row r="247" spans="1:31" ht="13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</row>
    <row r="248" spans="1:31" ht="13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</row>
    <row r="249" spans="1:31" ht="13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</row>
    <row r="250" spans="1:31" ht="13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</row>
    <row r="251" spans="1:31" ht="13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</row>
    <row r="252" spans="1:31" ht="13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</row>
    <row r="253" spans="1:31" ht="13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</row>
    <row r="254" spans="1:31" ht="13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</row>
    <row r="255" spans="1:31" ht="13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</row>
    <row r="256" spans="1:31" ht="13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</row>
    <row r="257" spans="1:31" ht="13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</row>
    <row r="258" spans="1:31" ht="13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</row>
    <row r="259" spans="1:31" ht="13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</row>
    <row r="260" spans="1:31" ht="13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</row>
    <row r="261" spans="1:31" ht="13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</row>
    <row r="262" spans="1:31" ht="13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</row>
    <row r="263" spans="1:31" ht="13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</row>
    <row r="264" spans="1:31" ht="13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</row>
    <row r="265" spans="1:31" ht="13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</row>
    <row r="266" spans="1:31" ht="13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</row>
    <row r="267" spans="1:31" ht="13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</row>
    <row r="268" spans="1:31" ht="13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</row>
    <row r="269" spans="1:31" ht="13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</row>
    <row r="270" spans="1:31" ht="13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</row>
    <row r="271" spans="1:31" ht="13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</row>
    <row r="272" spans="1:31" ht="13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</row>
    <row r="273" spans="1:31" ht="13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</row>
    <row r="274" spans="1:31" ht="13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</row>
    <row r="275" spans="1:31" ht="13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</row>
    <row r="276" spans="1:31" ht="13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</row>
    <row r="277" spans="1:31" ht="13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</row>
    <row r="278" spans="1:31" ht="13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</row>
    <row r="279" spans="1:31" ht="13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</row>
    <row r="280" spans="1:31" ht="13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</row>
    <row r="281" spans="1:31" ht="13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</row>
    <row r="282" spans="1:31" ht="13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</row>
    <row r="283" spans="1:31" ht="13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</row>
    <row r="284" spans="1:31" ht="13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</row>
    <row r="285" spans="1:31" ht="13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</row>
    <row r="286" spans="1:31" ht="13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</row>
    <row r="287" spans="1:31" ht="13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</row>
    <row r="288" spans="1:31" ht="13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</row>
    <row r="289" spans="1:31" ht="13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</row>
    <row r="290" spans="1:31" ht="13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</row>
    <row r="291" spans="1:31" ht="13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</row>
    <row r="292" spans="1:31" ht="13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</row>
    <row r="293" spans="1:31" ht="13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</row>
    <row r="294" spans="1:31" ht="13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</row>
    <row r="295" spans="1:31" ht="13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</row>
    <row r="296" spans="1:31" ht="13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</row>
    <row r="297" spans="1:31" ht="13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</row>
    <row r="298" spans="1:31" ht="13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</row>
    <row r="299" spans="1:31" ht="13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</row>
    <row r="300" spans="1:31" ht="13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</row>
    <row r="301" spans="1:31" ht="13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</row>
    <row r="302" spans="1:31" ht="13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</row>
    <row r="303" spans="1:31" ht="13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</row>
    <row r="304" spans="1:31" ht="13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</row>
    <row r="305" spans="1:31" ht="13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</row>
    <row r="306" spans="1:31" ht="13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</row>
    <row r="307" spans="1:31" ht="13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</row>
    <row r="308" spans="1:31" ht="13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</row>
    <row r="309" spans="1:31" ht="13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</row>
    <row r="310" spans="1:31" ht="13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</row>
    <row r="311" spans="1:31" ht="13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</row>
    <row r="312" spans="1:31" ht="13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</row>
    <row r="313" spans="1:31" ht="13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</row>
    <row r="314" spans="1:31" ht="13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</row>
    <row r="315" spans="1:31" ht="13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</row>
    <row r="316" spans="1:31" ht="13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</row>
    <row r="317" spans="1:31" ht="13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</row>
    <row r="318" spans="1:31" ht="13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</row>
    <row r="319" spans="1:31" ht="13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</row>
    <row r="320" spans="1:31" ht="13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</row>
    <row r="321" spans="1:31" ht="13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</row>
    <row r="322" spans="1:31" ht="13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</row>
    <row r="323" spans="1:31" ht="13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</row>
    <row r="324" spans="1:31" ht="13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</row>
    <row r="325" spans="1:31" ht="13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</row>
    <row r="326" spans="1:31" ht="13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</row>
    <row r="327" spans="1:31" ht="13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</row>
    <row r="328" spans="1:31" ht="13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</row>
    <row r="329" spans="1:31" ht="13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</row>
    <row r="330" spans="1:31" ht="13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</row>
    <row r="331" spans="1:31" ht="13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</row>
    <row r="332" spans="1:31" ht="13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</row>
    <row r="333" spans="1:31" ht="13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</row>
    <row r="334" spans="1:31" ht="13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</row>
    <row r="335" spans="1:31" ht="13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</row>
    <row r="336" spans="1:31" ht="13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</row>
    <row r="337" spans="1:31" ht="13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</row>
    <row r="338" spans="1:31" ht="13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</row>
    <row r="339" spans="1:31" ht="13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</row>
    <row r="340" spans="1:31" ht="13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</row>
    <row r="341" spans="1:31" ht="13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</row>
    <row r="342" spans="1:31" ht="13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</row>
    <row r="343" spans="1:31" ht="13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</row>
    <row r="344" spans="1:31" ht="13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</row>
    <row r="345" spans="1:31" ht="13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</row>
    <row r="346" spans="1:31" ht="13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</row>
    <row r="347" spans="1:31" ht="13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</row>
    <row r="348" spans="1:31" ht="13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</row>
    <row r="349" spans="1:31" ht="13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</row>
    <row r="350" spans="1:31" ht="13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</row>
    <row r="351" spans="1:31" ht="13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</row>
    <row r="352" spans="1:31" ht="13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</row>
    <row r="353" spans="1:31" ht="13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</row>
    <row r="354" spans="1:31" ht="13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</row>
    <row r="355" spans="1:31" ht="13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</row>
    <row r="356" spans="1:31" ht="13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</row>
    <row r="357" spans="1:31" ht="13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</row>
    <row r="358" spans="1:31" ht="13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</row>
    <row r="359" spans="1:31" ht="13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</row>
    <row r="360" spans="1:31" ht="13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</row>
    <row r="361" spans="1:31" ht="13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</row>
    <row r="362" spans="1:31" ht="13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</row>
    <row r="363" spans="1:31" ht="13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</row>
    <row r="364" spans="1:31" ht="13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</row>
    <row r="365" spans="1:31" ht="13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</row>
    <row r="366" spans="1:31" ht="13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</row>
    <row r="367" spans="1:31" ht="13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</row>
    <row r="368" spans="1:31" ht="13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</row>
    <row r="369" spans="1:31" ht="13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</row>
    <row r="370" spans="1:31" ht="13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</row>
    <row r="371" spans="1:31" ht="13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</row>
    <row r="372" spans="1:31" ht="13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</row>
    <row r="373" spans="1:31" ht="13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</row>
    <row r="374" spans="1:31" ht="13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</row>
    <row r="375" spans="1:31" ht="13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</row>
    <row r="376" spans="1:31" ht="13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</row>
    <row r="377" spans="1:31" ht="13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</row>
    <row r="378" spans="1:31" ht="13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</row>
    <row r="379" spans="1:31" ht="13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</row>
    <row r="380" spans="1:31" ht="13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</row>
    <row r="381" spans="1:31" ht="13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</row>
    <row r="382" spans="1:31" ht="13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</row>
    <row r="383" spans="1:31" ht="13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</row>
    <row r="384" spans="1:31" ht="13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</row>
    <row r="385" spans="1:31" ht="13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</row>
    <row r="386" spans="1:31" ht="13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</row>
    <row r="387" spans="1:31" ht="13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</row>
    <row r="388" spans="1:31" ht="13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</row>
    <row r="389" spans="1:31" ht="13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</row>
    <row r="390" spans="1:31" ht="13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</row>
    <row r="391" spans="1:31" ht="13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</row>
    <row r="392" spans="1:31" ht="13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</row>
    <row r="393" spans="1:31" ht="13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</row>
    <row r="394" spans="1:31" ht="13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</row>
    <row r="395" spans="1:31" ht="13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</row>
    <row r="396" spans="1:31" ht="13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</row>
    <row r="397" spans="1:31" ht="13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</row>
    <row r="398" spans="1:31" ht="13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</row>
    <row r="399" spans="1:31" ht="13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</row>
    <row r="400" spans="1:31" ht="13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</row>
    <row r="401" spans="1:31" ht="13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</row>
    <row r="402" spans="1:31" ht="13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</row>
    <row r="403" spans="1:31" ht="13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</row>
    <row r="404" spans="1:31" ht="13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</row>
    <row r="405" spans="1:31" ht="13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</row>
    <row r="406" spans="1:31" ht="13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</row>
    <row r="407" spans="1:31" ht="13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</row>
    <row r="408" spans="1:31" ht="13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</row>
    <row r="409" spans="1:31" ht="13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</row>
    <row r="410" spans="1:31" ht="13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</row>
    <row r="411" spans="1:31" ht="13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</row>
    <row r="412" spans="1:31" ht="13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</row>
    <row r="413" spans="1:31" ht="13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</row>
    <row r="414" spans="1:31" ht="13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</row>
    <row r="415" spans="1:31" ht="13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</row>
    <row r="416" spans="1:31" ht="13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</row>
    <row r="417" spans="1:31" ht="13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</row>
    <row r="418" spans="1:31" ht="13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</row>
    <row r="419" spans="1:31" ht="13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</row>
    <row r="420" spans="1:31" ht="13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</row>
    <row r="421" spans="1:31" ht="13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</row>
    <row r="422" spans="1:31" ht="13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</row>
    <row r="423" spans="1:31" ht="13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</row>
    <row r="424" spans="1:31" ht="13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</row>
    <row r="425" spans="1:31" ht="13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</row>
    <row r="426" spans="1:31" ht="13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</row>
    <row r="427" spans="1:31" ht="13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</row>
    <row r="428" spans="1:31" ht="13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</row>
    <row r="429" spans="1:31" ht="13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</row>
    <row r="430" spans="1:31" ht="13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</row>
    <row r="431" spans="1:31" ht="13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</row>
    <row r="432" spans="1:31" ht="13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</row>
    <row r="433" spans="1:31" ht="13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</row>
    <row r="434" spans="1:31" ht="13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</row>
    <row r="435" spans="1:31" ht="13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</row>
    <row r="436" spans="1:31" ht="13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</row>
    <row r="437" spans="1:31" ht="13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</row>
    <row r="438" spans="1:31" ht="13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</row>
    <row r="439" spans="1:31" ht="13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</row>
    <row r="440" spans="1:31" ht="13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</row>
    <row r="441" spans="1:31" ht="13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</row>
    <row r="442" spans="1:31" ht="13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</row>
    <row r="443" spans="1:31" ht="13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</row>
    <row r="444" spans="1:31" ht="13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</row>
    <row r="445" spans="1:31" ht="13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</row>
    <row r="446" spans="1:31" ht="13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</row>
    <row r="447" spans="1:31" ht="13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</row>
    <row r="448" spans="1:31" ht="13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</row>
    <row r="449" spans="1:31" ht="13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</row>
    <row r="450" spans="1:31" ht="13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</row>
    <row r="451" spans="1:31" ht="13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</row>
    <row r="452" spans="1:31" ht="13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</row>
    <row r="453" spans="1:31" ht="13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</row>
    <row r="454" spans="1:31" ht="13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</row>
    <row r="455" spans="1:31" ht="13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</row>
    <row r="456" spans="1:31" ht="13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</row>
    <row r="457" spans="1:31" ht="13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</row>
    <row r="458" spans="1:31" ht="13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</row>
    <row r="459" spans="1:31" ht="13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</row>
    <row r="460" spans="1:31" ht="13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</row>
    <row r="461" spans="1:31" ht="13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</row>
    <row r="462" spans="1:31" ht="13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</row>
    <row r="463" spans="1:31" ht="13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</row>
    <row r="464" spans="1:31" ht="13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</row>
    <row r="465" spans="1:31" ht="13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</row>
    <row r="466" spans="1:31" ht="13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</row>
    <row r="467" spans="1:31" ht="13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</row>
    <row r="468" spans="1:31" ht="13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</row>
    <row r="469" spans="1:31" ht="13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</row>
    <row r="470" spans="1:31" ht="13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</row>
    <row r="471" spans="1:31" ht="13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</row>
    <row r="472" spans="1:31" ht="13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</row>
    <row r="473" spans="1:31" ht="13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</row>
    <row r="474" spans="1:31" ht="13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</row>
    <row r="475" spans="1:31" ht="13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</row>
    <row r="476" spans="1:31" ht="13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</row>
    <row r="477" spans="1:31" ht="13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</row>
    <row r="478" spans="1:31" ht="13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</row>
    <row r="479" spans="1:31" ht="13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</row>
    <row r="480" spans="1:31" ht="13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</row>
    <row r="481" spans="1:31" ht="13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</row>
    <row r="482" spans="1:31" ht="13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</row>
    <row r="483" spans="1:31" ht="13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</row>
    <row r="484" spans="1:31" ht="13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</row>
    <row r="485" spans="1:31" ht="13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</row>
    <row r="486" spans="1:31" ht="13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</row>
    <row r="487" spans="1:31" ht="13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</row>
    <row r="488" spans="1:31" ht="13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</row>
    <row r="489" spans="1:31" ht="13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</row>
    <row r="490" spans="1:31" ht="13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</row>
    <row r="491" spans="1:31" ht="13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</row>
    <row r="492" spans="1:31" ht="13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</row>
    <row r="493" spans="1:31" ht="13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</row>
    <row r="494" spans="1:31" ht="13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</row>
    <row r="495" spans="1:31" ht="13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</row>
    <row r="496" spans="1:31" ht="13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</row>
    <row r="497" spans="1:31" ht="13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</row>
    <row r="498" spans="1:31" ht="13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</row>
    <row r="499" spans="1:31" ht="13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</row>
    <row r="500" spans="1:31" ht="13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</row>
    <row r="501" spans="1:31" ht="13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</row>
    <row r="502" spans="1:31" ht="13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</row>
    <row r="503" spans="1:31" ht="13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</row>
    <row r="504" spans="1:31" ht="13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</row>
    <row r="505" spans="1:31" ht="13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</row>
    <row r="506" spans="1:31" ht="13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</row>
    <row r="507" spans="1:31" ht="13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</row>
    <row r="508" spans="1:31" ht="13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</row>
    <row r="509" spans="1:31" ht="13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</row>
    <row r="510" spans="1:31" ht="13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</row>
    <row r="511" spans="1:31" ht="13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</row>
    <row r="512" spans="1:31" ht="13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</row>
    <row r="513" spans="1:31" ht="13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</row>
    <row r="514" spans="1:31" ht="13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</row>
    <row r="515" spans="1:31" ht="13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</row>
    <row r="516" spans="1:31" ht="13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</row>
    <row r="517" spans="1:31" ht="13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</row>
    <row r="518" spans="1:31" ht="13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</row>
    <row r="519" spans="1:31" ht="13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</row>
    <row r="520" spans="1:31" ht="13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</row>
    <row r="521" spans="1:31" ht="13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</row>
    <row r="522" spans="1:31" ht="13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</row>
    <row r="523" spans="1:31" ht="13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</row>
    <row r="524" spans="1:31" ht="13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</row>
    <row r="525" spans="1:31" ht="13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</row>
    <row r="526" spans="1:31" ht="13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</row>
    <row r="527" spans="1:31" ht="13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</row>
    <row r="528" spans="1:31" ht="13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</row>
    <row r="529" spans="1:31" ht="13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</row>
    <row r="530" spans="1:31" ht="13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</row>
    <row r="531" spans="1:31" ht="13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</row>
    <row r="532" spans="1:31" ht="13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</row>
    <row r="533" spans="1:31" ht="13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</row>
    <row r="534" spans="1:31" ht="13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</row>
    <row r="535" spans="1:31" ht="13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</row>
    <row r="536" spans="1:31" ht="13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</row>
    <row r="537" spans="1:31" ht="13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</row>
    <row r="538" spans="1:31" ht="13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</row>
    <row r="539" spans="1:31" ht="13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</row>
    <row r="540" spans="1:31" ht="13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</row>
    <row r="541" spans="1:31" ht="13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</row>
    <row r="542" spans="1:31" ht="13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</row>
    <row r="543" spans="1:31" ht="13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</row>
    <row r="544" spans="1:31" ht="13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</row>
    <row r="545" spans="1:31" ht="13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</row>
    <row r="546" spans="1:31" ht="13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</row>
    <row r="547" spans="1:31" ht="13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</row>
    <row r="548" spans="1:31" ht="13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</row>
    <row r="549" spans="1:31" ht="13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</row>
    <row r="550" spans="1:31" ht="13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</row>
    <row r="551" spans="1:31" ht="13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</row>
    <row r="552" spans="1:31" ht="13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</row>
    <row r="553" spans="1:31" ht="13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</row>
    <row r="554" spans="1:31" ht="13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</row>
    <row r="555" spans="1:31" ht="13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</row>
    <row r="556" spans="1:31" ht="13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</row>
    <row r="557" spans="1:31" ht="13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</row>
    <row r="558" spans="1:31" ht="13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</row>
    <row r="559" spans="1:31" ht="13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</row>
    <row r="560" spans="1:31" ht="13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</row>
    <row r="561" spans="1:31" ht="13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</row>
    <row r="562" spans="1:31" ht="13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</row>
    <row r="563" spans="1:31" ht="13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</row>
    <row r="564" spans="1:31" ht="13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</row>
    <row r="565" spans="1:31" ht="13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</row>
    <row r="566" spans="1:31" ht="13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</row>
    <row r="567" spans="1:31" ht="13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</row>
    <row r="568" spans="1:31" ht="13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</row>
    <row r="569" spans="1:31" ht="13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</row>
    <row r="570" spans="1:31" ht="13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</row>
    <row r="571" spans="1:31" ht="13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</row>
    <row r="572" spans="1:31" ht="13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</row>
    <row r="573" spans="1:31" ht="13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</row>
    <row r="574" spans="1:31" ht="13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</row>
    <row r="575" spans="1:31" ht="13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</row>
    <row r="576" spans="1:31" ht="13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</row>
    <row r="577" spans="1:31" ht="13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</row>
    <row r="578" spans="1:31" ht="13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</row>
    <row r="579" spans="1:31" ht="13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</row>
    <row r="580" spans="1:31" ht="13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</row>
    <row r="581" spans="1:31" ht="13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</row>
    <row r="582" spans="1:31" ht="13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</row>
    <row r="583" spans="1:31" ht="13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</row>
    <row r="584" spans="1:31" ht="13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</row>
    <row r="585" spans="1:31" ht="13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</row>
    <row r="586" spans="1:31" ht="13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</row>
    <row r="587" spans="1:31" ht="13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</row>
    <row r="588" spans="1:31" ht="13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</row>
    <row r="589" spans="1:31" ht="13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</row>
    <row r="590" spans="1:31" ht="13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</row>
    <row r="591" spans="1:31" ht="13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</row>
    <row r="592" spans="1:31" ht="13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</row>
    <row r="593" spans="1:31" ht="13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</row>
    <row r="594" spans="1:31" ht="13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</row>
    <row r="595" spans="1:31" ht="13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</row>
    <row r="596" spans="1:31" ht="13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</row>
    <row r="597" spans="1:31" ht="13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</row>
    <row r="598" spans="1:31" ht="13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</row>
    <row r="599" spans="1:31" ht="13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</row>
    <row r="600" spans="1:31" ht="13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</row>
    <row r="601" spans="1:31" ht="13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</row>
    <row r="602" spans="1:31" ht="13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</row>
    <row r="603" spans="1:31" ht="13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</row>
    <row r="604" spans="1:31" ht="13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</row>
    <row r="605" spans="1:31" ht="13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</row>
    <row r="606" spans="1:31" ht="13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</row>
    <row r="607" spans="1:31" ht="13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</row>
    <row r="608" spans="1:31" ht="13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</row>
    <row r="609" spans="1:31" ht="13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</row>
    <row r="610" spans="1:31" ht="13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</row>
    <row r="611" spans="1:31" ht="13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</row>
    <row r="612" spans="1:31" ht="13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</row>
    <row r="613" spans="1:31" ht="13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</row>
    <row r="614" spans="1:31" ht="13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</row>
    <row r="615" spans="1:31" ht="13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</row>
    <row r="616" spans="1:31" ht="13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</row>
    <row r="617" spans="1:31" ht="13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</row>
    <row r="618" spans="1:31" ht="13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</row>
    <row r="619" spans="1:31" ht="13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</row>
    <row r="620" spans="1:31" ht="13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</row>
    <row r="621" spans="1:31" ht="13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</row>
    <row r="622" spans="1:31" ht="13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</row>
    <row r="623" spans="1:31" ht="13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</row>
    <row r="624" spans="1:31" ht="13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</row>
    <row r="625" spans="1:31" ht="13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</row>
    <row r="626" spans="1:31" ht="13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</row>
    <row r="627" spans="1:31" ht="13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</row>
    <row r="628" spans="1:31" ht="13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</row>
    <row r="629" spans="1:31" ht="13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</row>
    <row r="630" spans="1:31" ht="13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</row>
    <row r="631" spans="1:31" ht="13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</row>
    <row r="632" spans="1:31" ht="13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</row>
    <row r="633" spans="1:31" ht="13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</row>
    <row r="634" spans="1:31" ht="13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</row>
    <row r="635" spans="1:31" ht="13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</row>
    <row r="636" spans="1:31" ht="13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</row>
    <row r="637" spans="1:31" ht="13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</row>
    <row r="638" spans="1:31" ht="13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</row>
    <row r="639" spans="1:31" ht="13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</row>
    <row r="640" spans="1:31" ht="13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</row>
    <row r="641" spans="1:31" ht="13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</row>
    <row r="642" spans="1:31" ht="13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</row>
    <row r="643" spans="1:31" ht="13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</row>
    <row r="644" spans="1:31" ht="13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</row>
    <row r="645" spans="1:31" ht="13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</row>
    <row r="646" spans="1:31" ht="13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</row>
    <row r="647" spans="1:31" ht="13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</row>
    <row r="648" spans="1:31" ht="13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</row>
    <row r="649" spans="1:31" ht="13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</row>
    <row r="650" spans="1:31" ht="13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</row>
    <row r="651" spans="1:31" ht="13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</row>
    <row r="652" spans="1:31" ht="13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</row>
    <row r="653" spans="1:31" ht="13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</row>
    <row r="654" spans="1:31" ht="13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</row>
    <row r="655" spans="1:31" ht="13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</row>
    <row r="656" spans="1:31" ht="13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</row>
    <row r="657" spans="1:31" ht="13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</row>
    <row r="658" spans="1:31" ht="13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</row>
    <row r="659" spans="1:31" ht="13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</row>
    <row r="660" spans="1:31" ht="13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</row>
    <row r="661" spans="1:31" ht="13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</row>
    <row r="662" spans="1:31" ht="13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</row>
    <row r="663" spans="1:31" ht="13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</row>
    <row r="664" spans="1:31" ht="13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</row>
    <row r="665" spans="1:31" ht="13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</row>
    <row r="666" spans="1:31" ht="13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</row>
    <row r="667" spans="1:31" ht="13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</row>
    <row r="668" spans="1:31" ht="13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</row>
    <row r="669" spans="1:31" ht="13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</row>
    <row r="670" spans="1:31" ht="13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</row>
    <row r="671" spans="1:31" ht="13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</row>
    <row r="672" spans="1:31" ht="13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</row>
    <row r="673" spans="1:31" ht="13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</row>
    <row r="674" spans="1:31" ht="13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</row>
    <row r="675" spans="1:31" ht="13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</row>
    <row r="676" spans="1:31" ht="13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</row>
    <row r="677" spans="1:31" ht="13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</row>
    <row r="678" spans="1:31" ht="13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</row>
    <row r="679" spans="1:31" ht="13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</row>
    <row r="680" spans="1:31" ht="13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</row>
    <row r="681" spans="1:31" ht="13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</row>
    <row r="682" spans="1:31" ht="13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</row>
    <row r="683" spans="1:31" ht="13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</row>
    <row r="684" spans="1:31" ht="13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</row>
    <row r="685" spans="1:31" ht="13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</row>
    <row r="686" spans="1:31" ht="13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</row>
    <row r="687" spans="1:31" ht="13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</row>
    <row r="688" spans="1:31" ht="13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</row>
    <row r="689" spans="1:31" ht="13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</row>
    <row r="690" spans="1:31" ht="13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</row>
    <row r="691" spans="1:31" ht="13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</row>
    <row r="692" spans="1:31" ht="13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</row>
    <row r="693" spans="1:31" ht="13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</row>
    <row r="694" spans="1:31" ht="13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</row>
    <row r="695" spans="1:31" ht="13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</row>
    <row r="696" spans="1:31" ht="13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</row>
    <row r="697" spans="1:31" ht="13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</row>
    <row r="698" spans="1:31" ht="13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</row>
    <row r="699" spans="1:31" ht="13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</row>
    <row r="700" spans="1:31" ht="13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</row>
    <row r="701" spans="1:31" ht="13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</row>
    <row r="702" spans="1:31" ht="13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</row>
    <row r="703" spans="1:31" ht="13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</row>
    <row r="704" spans="1:31" ht="13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</row>
    <row r="705" spans="1:31" ht="13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</row>
    <row r="706" spans="1:31" ht="13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</row>
    <row r="707" spans="1:31" ht="13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</row>
    <row r="708" spans="1:31" ht="13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</row>
    <row r="709" spans="1:31" ht="13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</row>
    <row r="710" spans="1:31" ht="13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</row>
    <row r="711" spans="1:31" ht="13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</row>
    <row r="712" spans="1:31" ht="13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</row>
    <row r="713" spans="1:31" ht="13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</row>
    <row r="714" spans="1:31" ht="13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</row>
    <row r="715" spans="1:31" ht="13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</row>
    <row r="716" spans="1:31" ht="13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</row>
    <row r="717" spans="1:31" ht="13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</row>
    <row r="718" spans="1:31" ht="13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</row>
    <row r="719" spans="1:31" ht="13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</row>
    <row r="720" spans="1:31" ht="13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</row>
    <row r="721" spans="1:31" ht="13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</row>
    <row r="722" spans="1:31" ht="13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</row>
    <row r="723" spans="1:31" ht="13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</row>
    <row r="724" spans="1:31" ht="13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</row>
    <row r="725" spans="1:31" ht="13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</row>
    <row r="726" spans="1:31" ht="13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</row>
    <row r="727" spans="1:31" ht="13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</row>
    <row r="728" spans="1:31" ht="13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</row>
    <row r="729" spans="1:31" ht="13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</row>
    <row r="730" spans="1:31" ht="13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</row>
    <row r="731" spans="1:31" ht="13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</row>
    <row r="732" spans="1:31" ht="13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</row>
    <row r="733" spans="1:31" ht="13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</row>
    <row r="734" spans="1:31" ht="13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</row>
    <row r="735" spans="1:31" ht="13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</row>
    <row r="736" spans="1:31" ht="13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</row>
    <row r="737" spans="1:31" ht="13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</row>
    <row r="738" spans="1:31" ht="13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</row>
    <row r="739" spans="1:31" ht="13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</row>
    <row r="740" spans="1:31" ht="13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</row>
    <row r="741" spans="1:31" ht="13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</row>
    <row r="742" spans="1:31" ht="13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</row>
    <row r="743" spans="1:31" ht="13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</row>
    <row r="744" spans="1:31" ht="13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</row>
    <row r="745" spans="1:31" ht="13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</row>
    <row r="746" spans="1:31" ht="13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</row>
    <row r="747" spans="1:31" ht="13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</row>
    <row r="748" spans="1:31" ht="13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</row>
    <row r="749" spans="1:31" ht="13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</row>
    <row r="750" spans="1:31" ht="13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</row>
    <row r="751" spans="1:31" ht="13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</row>
    <row r="752" spans="1:31" ht="13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</row>
    <row r="753" spans="1:31" ht="13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</row>
    <row r="754" spans="1:31" ht="13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</row>
    <row r="755" spans="1:31" ht="13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</row>
    <row r="756" spans="1:31" ht="13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</row>
    <row r="757" spans="1:31" ht="13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</row>
    <row r="758" spans="1:31" ht="13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</row>
    <row r="759" spans="1:31" ht="13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</row>
    <row r="760" spans="1:31" ht="13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</row>
    <row r="761" spans="1:31" ht="13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</row>
    <row r="762" spans="1:31" ht="13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</row>
    <row r="763" spans="1:31" ht="13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</row>
    <row r="764" spans="1:31" ht="13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</row>
    <row r="765" spans="1:31" ht="13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</row>
    <row r="766" spans="1:31" ht="13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</row>
    <row r="767" spans="1:31" ht="13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</row>
    <row r="768" spans="1:31" ht="13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</row>
    <row r="769" spans="1:31" ht="13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</row>
    <row r="770" spans="1:31" ht="13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</row>
    <row r="771" spans="1:31" ht="13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</row>
    <row r="772" spans="1:31" ht="13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</row>
    <row r="773" spans="1:31" ht="13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</row>
    <row r="774" spans="1:31" ht="13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</row>
    <row r="775" spans="1:31" ht="13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</row>
    <row r="776" spans="1:31" ht="13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</row>
    <row r="777" spans="1:31" ht="13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</row>
    <row r="778" spans="1:31" ht="13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</row>
    <row r="779" spans="1:31" ht="13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</row>
    <row r="780" spans="1:31" ht="13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</row>
    <row r="781" spans="1:31" ht="13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</row>
    <row r="782" spans="1:31" ht="13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</row>
    <row r="783" spans="1:31" ht="13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</row>
    <row r="784" spans="1:31" ht="13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</row>
    <row r="785" spans="1:31" ht="13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</row>
    <row r="786" spans="1:31" ht="13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</row>
    <row r="787" spans="1:31" ht="13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</row>
    <row r="788" spans="1:31" ht="13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</row>
    <row r="789" spans="1:31" ht="13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</row>
    <row r="790" spans="1:31" ht="13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</row>
    <row r="791" spans="1:31" ht="13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</row>
    <row r="792" spans="1:31" ht="13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</row>
    <row r="793" spans="1:31" ht="13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</row>
    <row r="794" spans="1:31" ht="13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</row>
    <row r="795" spans="1:31" ht="13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</row>
    <row r="796" spans="1:31" ht="13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</row>
    <row r="797" spans="1:31" ht="13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</row>
    <row r="798" spans="1:31" ht="13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</row>
    <row r="799" spans="1:31" ht="13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</row>
    <row r="800" spans="1:31" ht="13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</row>
    <row r="801" spans="1:31" ht="13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</row>
    <row r="802" spans="1:31" ht="13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</row>
    <row r="803" spans="1:31" ht="13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</row>
    <row r="804" spans="1:31" ht="13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</row>
    <row r="805" spans="1:31" ht="13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</row>
    <row r="806" spans="1:31" ht="13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</row>
    <row r="807" spans="1:31" ht="13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</row>
    <row r="808" spans="1:31" ht="13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</row>
    <row r="809" spans="1:31" ht="13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</row>
    <row r="810" spans="1:31" ht="13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</row>
    <row r="811" spans="1:31" ht="13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</row>
    <row r="812" spans="1:31" ht="13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</row>
    <row r="813" spans="1:31" ht="13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</row>
    <row r="814" spans="1:31" ht="13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</row>
    <row r="815" spans="1:31" ht="13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</row>
    <row r="816" spans="1:31" ht="13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</row>
    <row r="817" spans="1:31" ht="13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</row>
    <row r="818" spans="1:31" ht="13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</row>
    <row r="819" spans="1:31" ht="13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</row>
    <row r="820" spans="1:31" ht="13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</row>
    <row r="821" spans="1:31" ht="13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</row>
    <row r="822" spans="1:31" ht="13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</row>
    <row r="823" spans="1:31" ht="13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</row>
    <row r="824" spans="1:31" ht="13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</row>
    <row r="825" spans="1:31" ht="13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</row>
    <row r="826" spans="1:31" ht="13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</row>
    <row r="827" spans="1:31" ht="13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</row>
    <row r="828" spans="1:31" ht="13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</row>
    <row r="829" spans="1:31" ht="13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</row>
    <row r="830" spans="1:31" ht="13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</row>
    <row r="831" spans="1:31" ht="13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</row>
    <row r="832" spans="1:31" ht="13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</row>
    <row r="833" spans="1:31" ht="13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</row>
    <row r="834" spans="1:31" ht="13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</row>
    <row r="835" spans="1:31" ht="13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</row>
    <row r="836" spans="1:31" ht="13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</row>
    <row r="837" spans="1:31" ht="13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</row>
    <row r="838" spans="1:31" ht="13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</row>
    <row r="839" spans="1:31" ht="13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</row>
    <row r="840" spans="1:31" ht="13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</row>
    <row r="841" spans="1:31" ht="13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</row>
    <row r="842" spans="1:31" ht="13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</row>
    <row r="843" spans="1:31" ht="13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</row>
    <row r="844" spans="1:31" ht="13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</row>
    <row r="845" spans="1:31" ht="13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</row>
    <row r="846" spans="1:31" ht="13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</row>
    <row r="847" spans="1:31" ht="13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</row>
    <row r="848" spans="1:31" ht="13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</row>
    <row r="849" spans="1:31" ht="13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</row>
    <row r="850" spans="1:31" ht="13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</row>
    <row r="851" spans="1:31" ht="13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</row>
    <row r="852" spans="1:31" ht="13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</row>
    <row r="853" spans="1:31" ht="13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</row>
    <row r="854" spans="1:31" ht="13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</row>
    <row r="855" spans="1:31" ht="13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</row>
    <row r="856" spans="1:31" ht="13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</row>
    <row r="857" spans="1:31" ht="13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</row>
    <row r="858" spans="1:31" ht="13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</row>
    <row r="859" spans="1:31" ht="13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</row>
    <row r="860" spans="1:31" ht="13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</row>
    <row r="861" spans="1:31" ht="13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</row>
    <row r="862" spans="1:31" ht="13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</row>
    <row r="863" spans="1:31" ht="13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</row>
    <row r="864" spans="1:31" ht="13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</row>
    <row r="865" spans="1:31" ht="13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</row>
    <row r="866" spans="1:31" ht="13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</row>
    <row r="867" spans="1:31" ht="13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</row>
    <row r="868" spans="1:31" ht="13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</row>
    <row r="869" spans="1:31" ht="13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</row>
    <row r="870" spans="1:31" ht="13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</row>
    <row r="871" spans="1:31" ht="13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</row>
    <row r="872" spans="1:31" ht="13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</row>
    <row r="873" spans="1:31" ht="13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</row>
    <row r="874" spans="1:31" ht="13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</row>
    <row r="875" spans="1:31" ht="13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</row>
    <row r="876" spans="1:31" ht="13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</row>
    <row r="877" spans="1:31" ht="13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</row>
    <row r="878" spans="1:31" ht="13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</row>
    <row r="879" spans="1:31" ht="13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</row>
    <row r="880" spans="1:31" ht="13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</row>
    <row r="881" spans="1:31" ht="13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</row>
    <row r="882" spans="1:31" ht="13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</row>
    <row r="883" spans="1:31" ht="13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</row>
    <row r="884" spans="1:31" ht="13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</row>
    <row r="885" spans="1:31" ht="13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</row>
    <row r="886" spans="1:31" ht="13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</row>
    <row r="887" spans="1:31" ht="13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</row>
    <row r="888" spans="1:31" ht="13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</row>
    <row r="889" spans="1:31" ht="13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</row>
    <row r="890" spans="1:31" ht="13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</row>
    <row r="891" spans="1:31" ht="13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</row>
    <row r="892" spans="1:31" ht="13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</row>
    <row r="893" spans="1:31" ht="13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</row>
    <row r="894" spans="1:31" ht="13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</row>
    <row r="895" spans="1:31" ht="13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</row>
    <row r="896" spans="1:31" ht="13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</row>
    <row r="897" spans="1:31" ht="13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</row>
    <row r="898" spans="1:31" ht="13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</row>
    <row r="899" spans="1:31" ht="13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</row>
    <row r="900" spans="1:31" ht="13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</row>
    <row r="901" spans="1:31" ht="13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</row>
    <row r="902" spans="1:31" ht="13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</row>
    <row r="903" spans="1:31" ht="13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</row>
    <row r="904" spans="1:31" ht="13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</row>
    <row r="905" spans="1:31" ht="13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</row>
    <row r="906" spans="1:31" ht="13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</row>
    <row r="907" spans="1:31" ht="13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</row>
    <row r="908" spans="1:31" ht="13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</row>
    <row r="909" spans="1:31" ht="13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</row>
    <row r="910" spans="1:31" ht="13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</row>
    <row r="911" spans="1:31" ht="13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</row>
    <row r="912" spans="1:31" ht="13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</row>
    <row r="913" spans="1:31" ht="13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</row>
    <row r="914" spans="1:31" ht="13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</row>
    <row r="915" spans="1:31" ht="13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</row>
    <row r="916" spans="1:31" ht="13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</row>
    <row r="917" spans="1:31" ht="13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</row>
    <row r="918" spans="1:31" ht="13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</row>
    <row r="919" spans="1:31" ht="13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</row>
    <row r="920" spans="1:31" ht="13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</row>
    <row r="921" spans="1:31" ht="13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</row>
    <row r="922" spans="1:31" ht="13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</row>
    <row r="923" spans="1:31" ht="13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</row>
    <row r="924" spans="1:31" ht="13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</row>
    <row r="925" spans="1:31" ht="13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</row>
    <row r="926" spans="1:31" ht="13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</row>
    <row r="927" spans="1:31" ht="13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</row>
    <row r="928" spans="1:31" ht="13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</row>
    <row r="929" spans="1:31" ht="13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</row>
    <row r="930" spans="1:31" ht="13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</row>
    <row r="931" spans="1:31" ht="13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</row>
    <row r="932" spans="1:31" ht="13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</row>
    <row r="933" spans="1:31" ht="13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</row>
    <row r="934" spans="1:31" ht="13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</row>
    <row r="935" spans="1:31" ht="13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</row>
    <row r="936" spans="1:31" ht="13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</row>
    <row r="937" spans="1:31" ht="13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</row>
    <row r="938" spans="1:31" ht="13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</row>
    <row r="939" spans="1:31" ht="13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</row>
    <row r="940" spans="1:31" ht="13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</row>
    <row r="941" spans="1:31" ht="13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</row>
    <row r="942" spans="1:31" ht="13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</row>
    <row r="943" spans="1:31" ht="13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</row>
    <row r="944" spans="1:31" ht="13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</row>
    <row r="945" spans="1:31" ht="13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</row>
    <row r="946" spans="1:31" ht="13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</row>
    <row r="947" spans="1:31" ht="13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</row>
    <row r="948" spans="1:31" ht="13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</row>
    <row r="949" spans="1:31" ht="13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</row>
    <row r="950" spans="1:31" ht="13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</row>
    <row r="951" spans="1:31" ht="13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</row>
    <row r="952" spans="1:31" ht="13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</row>
    <row r="953" spans="1:31" ht="13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</row>
    <row r="954" spans="1:31" ht="13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</row>
    <row r="955" spans="1:31" ht="13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</row>
    <row r="956" spans="1:31" ht="13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</row>
    <row r="957" spans="1:31" ht="13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</row>
    <row r="958" spans="1:31" ht="13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</row>
    <row r="959" spans="1:31" ht="13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</row>
    <row r="960" spans="1:31" ht="13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</row>
    <row r="961" spans="1:31" ht="13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</row>
    <row r="962" spans="1:31" ht="13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</row>
    <row r="963" spans="1:31" ht="13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</row>
    <row r="964" spans="1:31" ht="13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</row>
    <row r="965" spans="1:31" ht="13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</row>
    <row r="966" spans="1:31" ht="13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</row>
    <row r="967" spans="1:31" ht="13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</row>
    <row r="968" spans="1:31" ht="13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</row>
    <row r="969" spans="1:31" ht="13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</row>
    <row r="970" spans="1:31" ht="13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</row>
    <row r="971" spans="1:31" ht="13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</row>
    <row r="972" spans="1:31" ht="13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</row>
    <row r="973" spans="1:31" ht="13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</row>
    <row r="974" spans="1:31" ht="13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</row>
    <row r="975" spans="1:31" ht="13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</row>
    <row r="976" spans="1:31" ht="13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</row>
    <row r="977" spans="1:31" ht="13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</row>
    <row r="978" spans="1:31" ht="13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</row>
    <row r="979" spans="1:31" ht="13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</row>
    <row r="980" spans="1:31" ht="13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</row>
    <row r="981" spans="1:31" ht="13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</row>
    <row r="982" spans="1:31" ht="13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</row>
    <row r="983" spans="1:31" ht="13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</row>
    <row r="984" spans="1:31" ht="13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</row>
    <row r="985" spans="1:31" ht="13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</row>
    <row r="986" spans="1:31" ht="13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</row>
    <row r="987" spans="1:31" ht="13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</row>
    <row r="988" spans="1:31" ht="13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</row>
    <row r="989" spans="1:31" ht="13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</row>
    <row r="990" spans="1:31" ht="13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</row>
    <row r="991" spans="1:31" ht="13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</row>
    <row r="992" spans="1:31" ht="13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</row>
    <row r="993" spans="1:31" ht="13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</row>
    <row r="994" spans="1:31" ht="13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</row>
    <row r="995" spans="1:31" ht="13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</row>
    <row r="996" spans="1:31" ht="13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</row>
    <row r="997" spans="1:31" ht="13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</row>
    <row r="998" spans="1:31" ht="13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</row>
    <row r="999" spans="1:31" ht="13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</row>
    <row r="1000" spans="1:31" ht="13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</row>
    <row r="1001" spans="1:31" ht="13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  <c r="AA1001" s="68"/>
      <c r="AB1001" s="68"/>
      <c r="AC1001" s="68"/>
      <c r="AD1001" s="68"/>
      <c r="AE1001" s="68"/>
    </row>
    <row r="1002" spans="1:31" ht="13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  <c r="AA1002" s="68"/>
      <c r="AB1002" s="68"/>
      <c r="AC1002" s="68"/>
      <c r="AD1002" s="68"/>
      <c r="AE1002" s="68"/>
    </row>
    <row r="1003" spans="1:31" ht="13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</row>
    <row r="1004" spans="1:31" ht="13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</row>
    <row r="1005" spans="1:31" ht="13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</row>
    <row r="1006" spans="1:31" ht="13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</row>
    <row r="1007" spans="1:31" ht="13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</row>
    <row r="1008" spans="1:31" ht="13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</row>
    <row r="1009" spans="1:31" ht="13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</row>
    <row r="1010" spans="1:31" ht="13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</row>
    <row r="1011" spans="1:31" ht="13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</row>
    <row r="1012" spans="1:31" ht="13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</row>
    <row r="1013" spans="1:31" ht="13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</row>
    <row r="1014" spans="1:31" ht="13">
      <c r="A1014" s="68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</row>
    <row r="1015" spans="1:31" ht="13">
      <c r="A1015" s="68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</row>
    <row r="1016" spans="1:31" ht="13">
      <c r="A1016" s="68"/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  <c r="AA1016" s="68"/>
      <c r="AB1016" s="68"/>
      <c r="AC1016" s="68"/>
      <c r="AD1016" s="68"/>
      <c r="AE1016" s="68"/>
    </row>
    <row r="1017" spans="1:31" ht="13">
      <c r="A1017" s="68"/>
      <c r="B1017" s="68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  <c r="AA1017" s="68"/>
      <c r="AB1017" s="68"/>
      <c r="AC1017" s="68"/>
      <c r="AD1017" s="68"/>
      <c r="AE1017" s="68"/>
    </row>
    <row r="1018" spans="1:31" ht="13">
      <c r="A1018" s="68"/>
      <c r="B1018" s="68"/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</row>
    <row r="1019" spans="1:31" ht="13">
      <c r="A1019" s="68"/>
      <c r="B1019" s="68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</row>
    <row r="1020" spans="1:31" ht="13">
      <c r="A1020" s="68"/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</row>
    <row r="1021" spans="1:31" ht="13">
      <c r="A1021" s="68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</row>
    <row r="1022" spans="1:31" ht="13">
      <c r="A1022" s="68"/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  <c r="AA1022" s="68"/>
      <c r="AB1022" s="68"/>
      <c r="AC1022" s="68"/>
      <c r="AD1022" s="68"/>
      <c r="AE1022" s="68"/>
    </row>
    <row r="1023" spans="1:31" ht="13">
      <c r="A1023" s="68"/>
      <c r="B1023" s="68"/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</row>
    <row r="1024" spans="1:31" ht="13">
      <c r="A1024" s="68"/>
      <c r="B1024" s="68"/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</row>
    <row r="1025" spans="1:31" ht="13">
      <c r="A1025" s="68"/>
      <c r="B1025" s="68"/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</row>
    <row r="1026" spans="1:31" ht="13">
      <c r="A1026" s="68"/>
      <c r="B1026" s="68"/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</row>
  </sheetData>
  <mergeCells count="2">
    <mergeCell ref="P2:Q2"/>
    <mergeCell ref="R2:U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>
      <selection activeCell="E4" sqref="E4"/>
    </sheetView>
  </sheetViews>
  <sheetFormatPr defaultColWidth="14.453125" defaultRowHeight="15.75" customHeight="1"/>
  <cols>
    <col min="2" max="2" width="23.81640625" customWidth="1"/>
    <col min="3" max="3" width="35.26953125" customWidth="1"/>
    <col min="4" max="4" width="25.81640625" bestFit="1" customWidth="1"/>
  </cols>
  <sheetData>
    <row r="1" spans="1:14" ht="15.75" customHeight="1">
      <c r="A1" s="115"/>
      <c r="B1" s="119" t="s">
        <v>0</v>
      </c>
      <c r="C1" s="119" t="s">
        <v>3</v>
      </c>
      <c r="D1" s="118" t="s">
        <v>4</v>
      </c>
    </row>
    <row r="2" spans="1:14" ht="15.75" customHeight="1">
      <c r="A2" s="121" t="s">
        <v>10</v>
      </c>
      <c r="B2" s="116">
        <f>SUMIF('School Data'!$F$2:$F$137,"ES 1",'School Data'!$M$2:$M$137)</f>
        <v>2209</v>
      </c>
      <c r="C2" s="116">
        <f>SUMIF('School Data'!$F$2:$F$137,"ES 1",'School Data'!$AA$2:$AA$137)</f>
        <v>795</v>
      </c>
      <c r="D2" s="117">
        <f t="shared" ref="D2:D18" si="0">C2/B2</f>
        <v>0.35989135355364416</v>
      </c>
    </row>
    <row r="3" spans="1:14" ht="15.5">
      <c r="A3" s="121" t="s">
        <v>39</v>
      </c>
      <c r="B3" s="116">
        <f>SUMIF('School Data'!$F$2:$F$137,"ES 2",'School Data'!$M$2:$M$137)</f>
        <v>3288</v>
      </c>
      <c r="C3" s="116">
        <f>SUMIF('School Data'!$F$2:$F$137,"ES 2",'School Data'!$AA$2:$AA$137)</f>
        <v>1525</v>
      </c>
      <c r="D3" s="117">
        <f t="shared" si="0"/>
        <v>0.46380778588807786</v>
      </c>
      <c r="M3" s="31"/>
    </row>
    <row r="4" spans="1:14" ht="15.5">
      <c r="A4" s="121" t="s">
        <v>44</v>
      </c>
      <c r="B4" s="116">
        <f>SUMIF('School Data'!$F$2:$F$137,"ES 3",'School Data'!$M$2:$M$137)</f>
        <v>1482</v>
      </c>
      <c r="C4" s="116">
        <f>SUMIF('School Data'!$F$2:$F$137,"ES 3",'School Data'!$AA$2:$AA$137)</f>
        <v>697</v>
      </c>
      <c r="D4" s="117">
        <f t="shared" si="0"/>
        <v>0.47031039136302294</v>
      </c>
      <c r="M4" s="34"/>
      <c r="N4" s="35"/>
    </row>
    <row r="5" spans="1:14" ht="15.5">
      <c r="A5" s="121" t="s">
        <v>38</v>
      </c>
      <c r="B5" s="116">
        <f>SUMIF('School Data'!$F$2:$F$137,"ES 4",'School Data'!$M$2:$M$137)</f>
        <v>1791</v>
      </c>
      <c r="C5" s="116">
        <f>SUMIF('School Data'!$F$2:$F$137,"ES 4",'School Data'!$AA$2:$AA$137)</f>
        <v>738</v>
      </c>
      <c r="D5" s="117">
        <f t="shared" si="0"/>
        <v>0.4120603015075377</v>
      </c>
      <c r="M5" s="34"/>
      <c r="N5" s="35"/>
    </row>
    <row r="6" spans="1:14" ht="15.5">
      <c r="A6" s="121" t="s">
        <v>52</v>
      </c>
      <c r="B6" s="116">
        <f>SUMIF('School Data'!$F$2:$F$137,"ES 5",'School Data'!$M$2:$M$137)</f>
        <v>870</v>
      </c>
      <c r="C6" s="116">
        <f>SUMIF('School Data'!$F$2:$F$137,"ES 5",'School Data'!$AA$2:$AA$137)</f>
        <v>400</v>
      </c>
      <c r="D6" s="117">
        <f t="shared" si="0"/>
        <v>0.45977011494252873</v>
      </c>
      <c r="M6" s="34"/>
      <c r="N6" s="35"/>
    </row>
    <row r="7" spans="1:14" ht="15.5">
      <c r="A7" s="121" t="s">
        <v>53</v>
      </c>
      <c r="B7" s="116">
        <f>SUMIF('School Data'!$F$2:$F$137,"ES 6",'School Data'!$M$2:$M$137)</f>
        <v>1355</v>
      </c>
      <c r="C7" s="116">
        <f>SUMIF('School Data'!$F$2:$F$137,"ES 6",'School Data'!$AA$2:$AA$137)</f>
        <v>550</v>
      </c>
      <c r="D7" s="117">
        <f t="shared" si="0"/>
        <v>0.4059040590405904</v>
      </c>
      <c r="M7" s="34"/>
      <c r="N7" s="35"/>
    </row>
    <row r="8" spans="1:14" ht="15.5">
      <c r="A8" s="121" t="s">
        <v>43</v>
      </c>
      <c r="B8" s="116">
        <f>SUMIF('School Data'!$F$2:$F$137,"ES 7",'School Data'!$M$2:$M$137)</f>
        <v>765</v>
      </c>
      <c r="C8" s="116">
        <f>SUMIF('School Data'!$F$2:$F$137,"ES 7",'School Data'!$AA$2:$AA$137)</f>
        <v>461</v>
      </c>
      <c r="D8" s="117">
        <f t="shared" si="0"/>
        <v>0.60261437908496729</v>
      </c>
      <c r="M8" s="39"/>
      <c r="N8" s="35"/>
    </row>
    <row r="9" spans="1:14" ht="15.5">
      <c r="A9" s="118" t="s">
        <v>56</v>
      </c>
      <c r="B9" s="116">
        <f>SUMIF('School Data'!$F$2:$F$137,"HS",'School Data'!$M$2:$M$137)</f>
        <v>795</v>
      </c>
      <c r="C9" s="116">
        <f>SUMIF('School Data'!$F$2:$F$137,"HS",'School Data'!$AA$2:$AA$137)</f>
        <v>309</v>
      </c>
      <c r="D9" s="117">
        <f t="shared" si="0"/>
        <v>0.38867924528301889</v>
      </c>
      <c r="M9" s="39"/>
      <c r="N9" s="35"/>
    </row>
    <row r="10" spans="1:14" ht="15.5">
      <c r="A10" s="118" t="s">
        <v>58</v>
      </c>
      <c r="B10" s="116">
        <f>SUMIF('School Data'!$F$2:$F$137,"HSP",'School Data'!$M$2:$M$137)</f>
        <v>605</v>
      </c>
      <c r="C10" s="116">
        <f>SUMIF('School Data'!$F$2:$F$137,"HSP",'School Data'!$AA$2:AA$137)</f>
        <v>40</v>
      </c>
      <c r="D10" s="117">
        <f t="shared" si="0"/>
        <v>6.6115702479338845E-2</v>
      </c>
      <c r="M10" s="34"/>
      <c r="N10" s="35"/>
    </row>
    <row r="11" spans="1:14" ht="15.5">
      <c r="A11" s="118" t="s">
        <v>62</v>
      </c>
      <c r="B11" s="116">
        <f>SUMIF('School Data'!$F$2:$F$137,"MS",'School Data'!$M$2:$M$137)</f>
        <v>470</v>
      </c>
      <c r="C11" s="116">
        <f>SUMIF('School Data'!$F$2:$F$137,"MS",'School Data'!$AA$2:$AA$137)</f>
        <v>41</v>
      </c>
      <c r="D11" s="117">
        <f t="shared" si="0"/>
        <v>8.723404255319149E-2</v>
      </c>
      <c r="M11" s="34"/>
      <c r="N11" s="35"/>
    </row>
    <row r="12" spans="1:14" ht="15.5">
      <c r="A12" s="118" t="s">
        <v>49</v>
      </c>
      <c r="B12" s="116">
        <f>SUMIF('School Data'!$F$2:$F$137,"CHA",'School Data'!$M$2:$M$137)</f>
        <v>246</v>
      </c>
      <c r="C12" s="116">
        <f>SUMIF('School Data'!$F$2:$F$137,"CHA",'School Data'!$AA$2:$AA$137)</f>
        <v>5</v>
      </c>
      <c r="D12" s="117">
        <f t="shared" si="0"/>
        <v>2.032520325203252E-2</v>
      </c>
      <c r="M12" s="34"/>
      <c r="N12" s="35"/>
    </row>
    <row r="13" spans="1:14" ht="15.5">
      <c r="A13" s="118" t="s">
        <v>61</v>
      </c>
      <c r="B13" s="116">
        <f>SUMIF('School Data'!$F$2:$F$137,"LLN",'School Data'!$M$2:$M$137)</f>
        <v>105</v>
      </c>
      <c r="C13" s="116">
        <f>SUMIF('School Data'!$F$2:$F$137,"LLN",'School Data'!$AA$2:$AA$137)</f>
        <v>37</v>
      </c>
      <c r="D13" s="117">
        <f t="shared" si="0"/>
        <v>0.35238095238095241</v>
      </c>
      <c r="M13" s="34"/>
      <c r="N13" s="35"/>
    </row>
    <row r="14" spans="1:14" ht="15.5">
      <c r="A14" s="118" t="s">
        <v>65</v>
      </c>
      <c r="B14" s="116">
        <f>SUMIF('School Data'!$F$2:$F$137,"IMO",'School Data'!$M$2:$M$137)</f>
        <v>85</v>
      </c>
      <c r="C14" s="116">
        <f>SUMIF('School Data'!$F$2:$F$137,"IMO",'School Data'!$AA$2:$AA$137)</f>
        <v>1</v>
      </c>
      <c r="D14" s="117">
        <f t="shared" si="0"/>
        <v>1.1764705882352941E-2</v>
      </c>
      <c r="M14" s="34"/>
      <c r="N14" s="35"/>
    </row>
    <row r="15" spans="1:14" ht="15.5">
      <c r="A15" s="118" t="s">
        <v>67</v>
      </c>
      <c r="B15" s="116">
        <f>SUMIF('School Data'!$F$2:$F$137,"ECHS",'School Data'!$M$2:$M$137)</f>
        <v>680</v>
      </c>
      <c r="C15" s="116">
        <f>SUMIF('School Data'!$F$2:$F$137,"ECHS",'School Data'!$AA$2:$AA$137)</f>
        <v>37</v>
      </c>
      <c r="D15" s="117">
        <f t="shared" si="0"/>
        <v>5.4411764705882354E-2</v>
      </c>
      <c r="M15" s="34"/>
      <c r="N15" s="35"/>
    </row>
    <row r="16" spans="1:14" ht="15.5">
      <c r="A16" s="122">
        <v>43263</v>
      </c>
      <c r="B16" s="116">
        <f>SUMIF('School Data'!$F$2:$F$137,"6-12",'School Data'!$M$2:$M$137)</f>
        <v>595</v>
      </c>
      <c r="C16" s="116">
        <f>SUMIF('School Data'!$F$2:$F$137,"6-12",'School Data'!$AA$2:$AA$137)</f>
        <v>179</v>
      </c>
      <c r="D16" s="117">
        <f t="shared" si="0"/>
        <v>0.30084033613445377</v>
      </c>
      <c r="M16" s="34"/>
      <c r="N16" s="35"/>
    </row>
    <row r="17" spans="1:14" ht="15.5">
      <c r="A17" s="118" t="s">
        <v>71</v>
      </c>
      <c r="B17" s="116">
        <f>SUMIF('School Data'!$F$2:$F$137,"NDIZ",'School Data'!$M$2:$M$137)</f>
        <v>130</v>
      </c>
      <c r="C17" s="116">
        <f>SUMIF('School Data'!$F$2:$F$137,"NDIZ",'School Data'!$AA$2:$AA$137)</f>
        <v>2</v>
      </c>
      <c r="D17" s="117">
        <f t="shared" si="0"/>
        <v>1.5384615384615385E-2</v>
      </c>
      <c r="M17" s="34"/>
      <c r="N17" s="35"/>
    </row>
    <row r="18" spans="1:14" ht="15.5">
      <c r="A18" s="118" t="s">
        <v>73</v>
      </c>
      <c r="B18" s="119">
        <f t="shared" ref="B18:C18" si="1">SUM(B2:B17)</f>
        <v>15471</v>
      </c>
      <c r="C18" s="119">
        <f t="shared" si="1"/>
        <v>5817</v>
      </c>
      <c r="D18" s="120">
        <f t="shared" si="0"/>
        <v>0.37599379484196238</v>
      </c>
      <c r="M18" s="34"/>
      <c r="N18" s="35"/>
    </row>
    <row r="19" spans="1:14">
      <c r="M19" s="34"/>
      <c r="N19" s="35"/>
    </row>
    <row r="20" spans="1:14" ht="15.5">
      <c r="M20" s="34"/>
      <c r="N20" s="35"/>
    </row>
    <row r="21" spans="1:14" ht="15.5">
      <c r="C21" s="40"/>
      <c r="M21" s="34"/>
      <c r="N21" s="35"/>
    </row>
    <row r="22" spans="1:14" ht="15.5">
      <c r="M22" s="34"/>
      <c r="N22" s="35"/>
    </row>
    <row r="23" spans="1:14" ht="15.5">
      <c r="M23" s="34"/>
      <c r="N23" s="35"/>
    </row>
    <row r="24" spans="1:14" ht="15.5">
      <c r="M24" s="34"/>
      <c r="N24" s="35"/>
    </row>
    <row r="25" spans="1:14" ht="15.5">
      <c r="M25" s="34"/>
      <c r="N25" s="35"/>
    </row>
    <row r="26" spans="1:14" ht="15.5">
      <c r="M26" s="34"/>
      <c r="N26" s="35"/>
    </row>
    <row r="27" spans="1:14" ht="15.5">
      <c r="M27" s="34"/>
      <c r="N27" s="35"/>
    </row>
    <row r="28" spans="1:14" ht="15.5">
      <c r="M28" s="34"/>
      <c r="N28" s="35"/>
    </row>
    <row r="29" spans="1:14" ht="15.5">
      <c r="M29" s="34"/>
      <c r="N29" s="35"/>
    </row>
    <row r="30" spans="1:14" ht="15.5">
      <c r="M30" s="34"/>
      <c r="N30" s="35"/>
    </row>
    <row r="31" spans="1:14" ht="15.5">
      <c r="M31" s="34"/>
      <c r="N31" s="35"/>
    </row>
    <row r="32" spans="1:14" ht="15.5">
      <c r="M32" s="34"/>
      <c r="N32" s="35"/>
    </row>
    <row r="33" spans="13:14" ht="15.5">
      <c r="M33" s="34"/>
      <c r="N33" s="35"/>
    </row>
    <row r="34" spans="13:14" ht="15.5">
      <c r="M34" s="34"/>
      <c r="N34" s="35"/>
    </row>
    <row r="35" spans="13:14" ht="15.5">
      <c r="M35" s="34"/>
      <c r="N35" s="35"/>
    </row>
    <row r="36" spans="13:14" ht="15.5">
      <c r="M36" s="34"/>
      <c r="N36" s="35"/>
    </row>
    <row r="37" spans="13:14" ht="15.5">
      <c r="M37" s="34"/>
      <c r="N37" s="35"/>
    </row>
    <row r="38" spans="13:14" ht="15.5">
      <c r="M38" s="39"/>
      <c r="N38" s="35"/>
    </row>
    <row r="39" spans="13:14" ht="15.5">
      <c r="M39" s="34"/>
      <c r="N39" s="35"/>
    </row>
    <row r="40" spans="13:14" ht="15.5">
      <c r="M40" s="34"/>
      <c r="N40" s="35"/>
    </row>
    <row r="41" spans="13:14" ht="15.5">
      <c r="M41" s="34"/>
      <c r="N41" s="35"/>
    </row>
    <row r="42" spans="13:14" ht="15.5">
      <c r="M42" s="34"/>
      <c r="N42" s="35"/>
    </row>
    <row r="43" spans="13:14" ht="15.5">
      <c r="M43" s="34"/>
      <c r="N43" s="35"/>
    </row>
    <row r="44" spans="13:14" ht="15.5">
      <c r="M44" s="34"/>
      <c r="N44" s="35"/>
    </row>
    <row r="45" spans="13:14" ht="15.5">
      <c r="M45" s="34"/>
      <c r="N45" s="35"/>
    </row>
    <row r="46" spans="13:14" ht="15.5">
      <c r="M46" s="34"/>
      <c r="N46" s="35"/>
    </row>
    <row r="47" spans="13:14" ht="15.5">
      <c r="M47" s="34"/>
      <c r="N47" s="35"/>
    </row>
    <row r="48" spans="13:14" ht="15.5">
      <c r="M48" s="34"/>
      <c r="N48" s="35"/>
    </row>
    <row r="49" spans="13:14" ht="15.5">
      <c r="M49" s="34"/>
      <c r="N49" s="35"/>
    </row>
    <row r="50" spans="13:14" ht="15.5">
      <c r="M50" s="34"/>
      <c r="N50" s="35"/>
    </row>
    <row r="51" spans="13:14" ht="15.5">
      <c r="M51" s="34"/>
      <c r="N51" s="35"/>
    </row>
    <row r="52" spans="13:14" ht="15.5">
      <c r="M52" s="34"/>
      <c r="N52" s="35"/>
    </row>
    <row r="53" spans="13:14" ht="15.5">
      <c r="M53" s="34"/>
      <c r="N53" s="35"/>
    </row>
    <row r="54" spans="13:14" ht="15.5">
      <c r="M54" s="34"/>
      <c r="N54" s="35"/>
    </row>
    <row r="55" spans="13:14" ht="15.5">
      <c r="M55" s="34"/>
      <c r="N55" s="35"/>
    </row>
    <row r="56" spans="13:14" ht="15.5">
      <c r="M56" s="34"/>
      <c r="N56" s="35"/>
    </row>
    <row r="57" spans="13:14" ht="15.5">
      <c r="M57" s="34"/>
      <c r="N57" s="35"/>
    </row>
    <row r="58" spans="13:14" ht="15.5">
      <c r="M58" s="34"/>
      <c r="N58" s="35"/>
    </row>
    <row r="59" spans="13:14" ht="15.5">
      <c r="M59" s="34"/>
      <c r="N59" s="35"/>
    </row>
    <row r="60" spans="13:14" ht="15.5">
      <c r="M60" s="34"/>
      <c r="N60" s="35"/>
    </row>
    <row r="61" spans="13:14" ht="15.5">
      <c r="M61" s="39"/>
      <c r="N61" s="35"/>
    </row>
    <row r="62" spans="13:14" ht="15.5">
      <c r="M62" s="34"/>
      <c r="N62" s="35"/>
    </row>
    <row r="63" spans="13:14" ht="15.5">
      <c r="M63" s="34"/>
      <c r="N63" s="35"/>
    </row>
    <row r="64" spans="13:14" ht="15.5">
      <c r="M64" s="34"/>
      <c r="N64" s="35"/>
    </row>
    <row r="65" spans="13:14" ht="15.5">
      <c r="M65" s="34"/>
      <c r="N65" s="35"/>
    </row>
    <row r="66" spans="13:14" ht="15.5">
      <c r="M66" s="34"/>
      <c r="N66" s="35"/>
    </row>
    <row r="67" spans="13:14" ht="15.5">
      <c r="M67" s="34"/>
      <c r="N67" s="35"/>
    </row>
    <row r="68" spans="13:14" ht="15.5">
      <c r="M68" s="34"/>
      <c r="N68" s="35"/>
    </row>
    <row r="69" spans="13:14" ht="15.5">
      <c r="M69" s="34"/>
      <c r="N69" s="35"/>
    </row>
    <row r="70" spans="13:14" ht="15.5">
      <c r="M70" s="34"/>
      <c r="N70" s="35"/>
    </row>
    <row r="71" spans="13:14" ht="15.5">
      <c r="M71" s="34"/>
      <c r="N71" s="35"/>
    </row>
    <row r="72" spans="13:14" ht="15.5">
      <c r="M72" s="34"/>
      <c r="N72" s="35"/>
    </row>
    <row r="73" spans="13:14" ht="15.5">
      <c r="M73" s="34"/>
      <c r="N73" s="35"/>
    </row>
    <row r="74" spans="13:14" ht="15.5">
      <c r="M74" s="34"/>
      <c r="N74" s="35"/>
    </row>
    <row r="75" spans="13:14" ht="15.5">
      <c r="M75" s="34"/>
      <c r="N75" s="35"/>
    </row>
    <row r="76" spans="13:14" ht="15.5">
      <c r="M76" s="34"/>
      <c r="N76" s="35"/>
    </row>
    <row r="77" spans="13:14" ht="15.5">
      <c r="M77" s="34"/>
      <c r="N77" s="35"/>
    </row>
    <row r="78" spans="13:14" ht="15.5">
      <c r="M78" s="34"/>
      <c r="N78" s="35"/>
    </row>
    <row r="79" spans="13:14" ht="15.5">
      <c r="M79" s="34"/>
      <c r="N79" s="35"/>
    </row>
    <row r="80" spans="13:14" ht="15.5">
      <c r="M80" s="34"/>
      <c r="N80" s="35"/>
    </row>
    <row r="81" spans="13:14" ht="15.5">
      <c r="M81" s="34"/>
      <c r="N81" s="35"/>
    </row>
    <row r="82" spans="13:14" ht="15.5">
      <c r="M82" s="34"/>
      <c r="N82" s="35"/>
    </row>
    <row r="83" spans="13:14" ht="15.5">
      <c r="M83" s="34"/>
      <c r="N83" s="35"/>
    </row>
    <row r="84" spans="13:14" ht="15.5">
      <c r="M84" s="34"/>
      <c r="N84" s="35"/>
    </row>
    <row r="85" spans="13:14" ht="15.5">
      <c r="M85" s="34"/>
      <c r="N85" s="35"/>
    </row>
    <row r="86" spans="13:14" ht="15.5">
      <c r="M86" s="34"/>
      <c r="N86" s="35"/>
    </row>
    <row r="87" spans="13:14" ht="15.5">
      <c r="M87" s="34"/>
      <c r="N87" s="35"/>
    </row>
    <row r="88" spans="13:14" ht="15.5">
      <c r="M88" s="34"/>
      <c r="N88" s="35"/>
    </row>
    <row r="89" spans="13:14" ht="15.5">
      <c r="M89" s="34"/>
      <c r="N89" s="35"/>
    </row>
    <row r="90" spans="13:14" ht="15.5">
      <c r="M90" s="34"/>
      <c r="N90" s="35"/>
    </row>
    <row r="91" spans="13:14" ht="15.5">
      <c r="M91" s="34"/>
      <c r="N91" s="35"/>
    </row>
    <row r="92" spans="13:14" ht="15.5">
      <c r="M92" s="34"/>
      <c r="N92" s="35"/>
    </row>
    <row r="93" spans="13:14" ht="15.5">
      <c r="M93" s="34"/>
      <c r="N93" s="35"/>
    </row>
    <row r="94" spans="13:14" ht="15.5">
      <c r="M94" s="34"/>
      <c r="N94" s="35"/>
    </row>
    <row r="95" spans="13:14" ht="15.5">
      <c r="M95" s="34"/>
      <c r="N95" s="35"/>
    </row>
    <row r="96" spans="13:14" ht="15.5">
      <c r="M96" s="34"/>
      <c r="N96" s="35"/>
    </row>
    <row r="97" spans="13:14" ht="15.5">
      <c r="M97" s="34"/>
      <c r="N97" s="35"/>
    </row>
    <row r="98" spans="13:14" ht="15.5">
      <c r="M98" s="34"/>
      <c r="N98" s="35"/>
    </row>
    <row r="99" spans="13:14" ht="15.5">
      <c r="M99" s="34"/>
      <c r="N99" s="35"/>
    </row>
    <row r="100" spans="13:14" ht="15.5">
      <c r="M100" s="34"/>
      <c r="N100" s="35"/>
    </row>
    <row r="101" spans="13:14" ht="15.5">
      <c r="M101" s="34"/>
      <c r="N101" s="35"/>
    </row>
    <row r="102" spans="13:14" ht="15.5">
      <c r="M102" s="34"/>
      <c r="N102" s="35"/>
    </row>
    <row r="103" spans="13:14" ht="15.5">
      <c r="M103" s="34"/>
      <c r="N103" s="35"/>
    </row>
    <row r="104" spans="13:14" ht="15.5">
      <c r="M104" s="34"/>
      <c r="N104" s="35"/>
    </row>
    <row r="105" spans="13:14" ht="15.5">
      <c r="M105" s="34"/>
      <c r="N105" s="35"/>
    </row>
    <row r="106" spans="13:14" ht="15.5">
      <c r="M106" s="34"/>
      <c r="N106" s="35"/>
    </row>
    <row r="107" spans="13:14" ht="15.5">
      <c r="M107" s="34"/>
      <c r="N107" s="35"/>
    </row>
    <row r="108" spans="13:14" ht="15.5">
      <c r="M108" s="34"/>
      <c r="N108" s="35"/>
    </row>
    <row r="109" spans="13:14" ht="15.5">
      <c r="M109" s="34"/>
      <c r="N109" s="35"/>
    </row>
    <row r="110" spans="13:14" ht="15.5">
      <c r="M110" s="34"/>
      <c r="N110" s="35"/>
    </row>
    <row r="111" spans="13:14" ht="15.5">
      <c r="M111" s="34"/>
      <c r="N111" s="35"/>
    </row>
    <row r="112" spans="13:14" ht="15.5">
      <c r="M112" s="34"/>
      <c r="N112" s="35"/>
    </row>
    <row r="113" spans="13:14" ht="15.5">
      <c r="M113" s="34"/>
      <c r="N113" s="35"/>
    </row>
    <row r="114" spans="13:14" ht="15.5">
      <c r="M114" s="34"/>
      <c r="N114" s="35"/>
    </row>
    <row r="115" spans="13:14" ht="15.5">
      <c r="M115" s="34"/>
      <c r="N115" s="35"/>
    </row>
    <row r="116" spans="13:14" ht="15.5">
      <c r="M116" s="34"/>
      <c r="N116" s="35"/>
    </row>
    <row r="117" spans="13:14" ht="15.5">
      <c r="M117" s="34"/>
      <c r="N117" s="35"/>
    </row>
    <row r="118" spans="13:14" ht="15.5">
      <c r="M118" s="34"/>
      <c r="N118" s="35"/>
    </row>
    <row r="119" spans="13:14" ht="15.5">
      <c r="M119" s="34"/>
      <c r="N119" s="35"/>
    </row>
    <row r="120" spans="13:14" ht="15.5">
      <c r="M120" s="34"/>
      <c r="N120" s="35"/>
    </row>
    <row r="121" spans="13:14" ht="15.5">
      <c r="N121" s="35"/>
    </row>
    <row r="122" spans="13:14" ht="15.5">
      <c r="N122" s="35"/>
    </row>
    <row r="123" spans="13:14" ht="15.5">
      <c r="N123" s="35"/>
    </row>
    <row r="124" spans="13:14" ht="15.5">
      <c r="N124" s="35"/>
    </row>
    <row r="125" spans="13:14" ht="15.5">
      <c r="N125" s="35"/>
    </row>
    <row r="126" spans="13:14" ht="15.5">
      <c r="N126" s="35"/>
    </row>
    <row r="127" spans="13:14" ht="15.5">
      <c r="N127" s="35"/>
    </row>
    <row r="128" spans="13:14" ht="15.5">
      <c r="N128" s="35"/>
    </row>
    <row r="129" spans="14:14" ht="15.5">
      <c r="N129" s="35"/>
    </row>
    <row r="130" spans="14:14" ht="15.5">
      <c r="N130" s="35"/>
    </row>
    <row r="131" spans="14:14" ht="15.5">
      <c r="N131" s="35"/>
    </row>
    <row r="132" spans="14:14" ht="15.5">
      <c r="N132" s="35"/>
    </row>
    <row r="133" spans="14:14" ht="15.5">
      <c r="N133" s="35"/>
    </row>
    <row r="134" spans="14:14" ht="15.5">
      <c r="N134" s="35"/>
    </row>
  </sheetData>
  <autoFilter ref="A1:D1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2019-02-05T19:34:33Z</dcterms:created>
  <dcterms:modified xsi:type="dcterms:W3CDTF">2019-02-05T20:07:55Z</dcterms:modified>
</cp:coreProperties>
</file>